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ivotTables/pivotTable1.xml" ContentType="application/vnd.openxmlformats-officedocument.spreadsheetml.pivotTable+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hidePivotFieldList="1"/>
  <bookViews>
    <workbookView xWindow="-15" yWindow="3105" windowWidth="12000" windowHeight="2625"/>
  </bookViews>
  <sheets>
    <sheet name="2024 - 2026" sheetId="6" r:id="rId1"/>
    <sheet name="data 2018" sheetId="3" state="hidden" r:id="rId2"/>
    <sheet name="для Старовойтовой" sheetId="4" state="hidden" r:id="rId3"/>
  </sheets>
  <definedNames>
    <definedName name="_xlnm._FilterDatabase" localSheetId="0" hidden="1">'2024 - 2026'!$A$3:$K$38</definedName>
    <definedName name="_xlnm._FilterDatabase" localSheetId="1" hidden="1">'data 2018'!$B$1:$D$155</definedName>
    <definedName name="_xlnm._FilterDatabase" localSheetId="2" hidden="1">'для Старовойтовой'!$A$2:$I$3</definedName>
    <definedName name="_xlnm.Print_Titles" localSheetId="0">'2024 - 2026'!$3:$4</definedName>
    <definedName name="_xlnm.Print_Titles" localSheetId="2">'для Старовойтовой'!$2:$2</definedName>
    <definedName name="_xlnm.Print_Area" localSheetId="0">'2024 - 2026'!$A$1:$K$38</definedName>
  </definedNames>
  <calcPr calcId="145621" fullPrecision="0"/>
  <pivotCaches>
    <pivotCache cacheId="0" r:id="rId4"/>
  </pivotCaches>
</workbook>
</file>

<file path=xl/calcChain.xml><?xml version="1.0" encoding="utf-8"?>
<calcChain xmlns="http://schemas.openxmlformats.org/spreadsheetml/2006/main">
  <c r="J26" i="6" l="1"/>
  <c r="G26" i="6"/>
  <c r="E32" i="6" l="1"/>
  <c r="H32" i="6"/>
  <c r="K32" i="6"/>
  <c r="E31" i="6"/>
  <c r="K31" i="6"/>
  <c r="H31" i="6"/>
  <c r="E30" i="6"/>
  <c r="H30" i="6"/>
  <c r="K30" i="6"/>
  <c r="F38" i="6" l="1"/>
  <c r="G38" i="6"/>
  <c r="I38" i="6"/>
  <c r="J38" i="6"/>
  <c r="C38" i="6"/>
  <c r="K15" i="6"/>
  <c r="K16" i="6"/>
  <c r="K17" i="6"/>
  <c r="K18" i="6"/>
  <c r="K19" i="6"/>
  <c r="K20" i="6"/>
  <c r="K21" i="6"/>
  <c r="K22" i="6"/>
  <c r="K23" i="6"/>
  <c r="K24" i="6"/>
  <c r="K14" i="6"/>
  <c r="K11" i="6"/>
  <c r="K12" i="6"/>
  <c r="K13" i="6"/>
  <c r="K10" i="6"/>
  <c r="K6" i="6"/>
  <c r="K7" i="6"/>
  <c r="K8" i="6"/>
  <c r="K9" i="6"/>
  <c r="H6" i="6"/>
  <c r="H7" i="6"/>
  <c r="H8" i="6"/>
  <c r="H9" i="6"/>
  <c r="H10" i="6"/>
  <c r="H11" i="6"/>
  <c r="H12" i="6"/>
  <c r="H13" i="6"/>
  <c r="H14" i="6"/>
  <c r="H15" i="6"/>
  <c r="H16" i="6"/>
  <c r="H17" i="6"/>
  <c r="H18" i="6"/>
  <c r="H19" i="6"/>
  <c r="H20" i="6"/>
  <c r="H21" i="6"/>
  <c r="H22" i="6"/>
  <c r="H23" i="6"/>
  <c r="H24" i="6"/>
  <c r="H5" i="6"/>
  <c r="K26" i="6"/>
  <c r="K27" i="6"/>
  <c r="K28" i="6"/>
  <c r="K29" i="6"/>
  <c r="K33" i="6"/>
  <c r="K34" i="6"/>
  <c r="K35" i="6"/>
  <c r="K36" i="6"/>
  <c r="K37" i="6"/>
  <c r="K25" i="6"/>
  <c r="H26" i="6"/>
  <c r="H27" i="6"/>
  <c r="H28" i="6"/>
  <c r="H29" i="6"/>
  <c r="H33" i="6"/>
  <c r="H34" i="6"/>
  <c r="H35" i="6"/>
  <c r="H36" i="6"/>
  <c r="H37" i="6"/>
  <c r="H25" i="6"/>
  <c r="H38" i="6" s="1"/>
  <c r="E6" i="6" l="1"/>
  <c r="E7" i="6"/>
  <c r="E8" i="6"/>
  <c r="E9" i="6"/>
  <c r="E10" i="6"/>
  <c r="E11" i="6"/>
  <c r="E12" i="6"/>
  <c r="E13" i="6"/>
  <c r="E14" i="6"/>
  <c r="E15" i="6"/>
  <c r="E16" i="6"/>
  <c r="E17" i="6"/>
  <c r="E18" i="6"/>
  <c r="E19" i="6"/>
  <c r="E20" i="6"/>
  <c r="E21" i="6"/>
  <c r="E22" i="6"/>
  <c r="E23" i="6"/>
  <c r="E24" i="6"/>
  <c r="E25" i="6"/>
  <c r="E26" i="6"/>
  <c r="E27" i="6"/>
  <c r="E28" i="6"/>
  <c r="E29" i="6"/>
  <c r="E33" i="6"/>
  <c r="E34" i="6"/>
  <c r="E35" i="6"/>
  <c r="E36" i="6"/>
  <c r="E37" i="6"/>
  <c r="D5" i="6"/>
  <c r="D38" i="6" s="1"/>
  <c r="E5" i="6" l="1"/>
  <c r="E38" i="6" s="1"/>
  <c r="K5" i="6"/>
  <c r="K38" i="6" s="1"/>
  <c r="E3" i="4" l="1"/>
  <c r="A155" i="3" l="1"/>
  <c r="A154" i="3"/>
  <c r="A153" i="3"/>
  <c r="A152" i="3"/>
  <c r="A151" i="3"/>
  <c r="A150" i="3"/>
  <c r="A149" i="3"/>
  <c r="A148" i="3"/>
  <c r="A147" i="3"/>
  <c r="A146" i="3"/>
  <c r="A145" i="3"/>
  <c r="A144" i="3"/>
  <c r="A143" i="3"/>
  <c r="A142" i="3"/>
  <c r="A141" i="3"/>
  <c r="A140" i="3"/>
  <c r="A139" i="3"/>
  <c r="A138" i="3"/>
  <c r="A137" i="3"/>
  <c r="A136" i="3"/>
  <c r="A135" i="3"/>
  <c r="A134" i="3"/>
  <c r="A133" i="3"/>
  <c r="A132" i="3"/>
  <c r="A131" i="3"/>
  <c r="A130" i="3"/>
  <c r="A129" i="3"/>
  <c r="A128" i="3"/>
  <c r="A127" i="3"/>
  <c r="A126" i="3"/>
  <c r="A125" i="3"/>
  <c r="A124" i="3"/>
  <c r="A123" i="3"/>
  <c r="A122" i="3"/>
  <c r="A121" i="3"/>
  <c r="A120" i="3"/>
  <c r="A119" i="3"/>
  <c r="A118" i="3"/>
  <c r="A117" i="3"/>
  <c r="A116" i="3"/>
  <c r="A115" i="3"/>
  <c r="A114" i="3"/>
  <c r="A113" i="3"/>
  <c r="A112" i="3"/>
  <c r="A111" i="3"/>
  <c r="A110" i="3"/>
  <c r="A109" i="3"/>
  <c r="A108" i="3"/>
  <c r="A107" i="3"/>
  <c r="A106" i="3"/>
  <c r="A105" i="3"/>
  <c r="A104" i="3"/>
  <c r="A103" i="3"/>
  <c r="A102" i="3"/>
  <c r="A101" i="3"/>
  <c r="A100" i="3"/>
  <c r="A99" i="3"/>
  <c r="A98" i="3"/>
  <c r="A97" i="3"/>
  <c r="A96" i="3"/>
  <c r="A95" i="3"/>
  <c r="A94" i="3"/>
  <c r="A93" i="3"/>
  <c r="A92" i="3"/>
  <c r="A91" i="3"/>
  <c r="A90" i="3"/>
  <c r="A89" i="3"/>
  <c r="A88" i="3"/>
  <c r="A87" i="3"/>
  <c r="A86" i="3"/>
  <c r="A85" i="3"/>
  <c r="A84" i="3"/>
  <c r="A83" i="3"/>
  <c r="A82" i="3"/>
  <c r="A81" i="3"/>
  <c r="A80" i="3"/>
  <c r="A79" i="3"/>
  <c r="A78" i="3"/>
  <c r="A77" i="3"/>
  <c r="A76" i="3"/>
  <c r="A75" i="3"/>
  <c r="A74" i="3"/>
  <c r="A73" i="3"/>
  <c r="A72" i="3"/>
  <c r="A71" i="3"/>
  <c r="A70" i="3"/>
  <c r="A69" i="3"/>
  <c r="A68" i="3"/>
  <c r="A67" i="3"/>
  <c r="A66" i="3"/>
  <c r="A65" i="3"/>
  <c r="A64" i="3"/>
  <c r="A63" i="3"/>
  <c r="A62" i="3"/>
  <c r="A61" i="3"/>
  <c r="A60" i="3"/>
  <c r="A59" i="3"/>
  <c r="A58" i="3"/>
  <c r="A57" i="3"/>
  <c r="A56" i="3"/>
  <c r="A55" i="3"/>
  <c r="A54" i="3"/>
  <c r="A53" i="3"/>
  <c r="A52" i="3"/>
  <c r="A51" i="3"/>
  <c r="A50" i="3"/>
  <c r="A49" i="3"/>
  <c r="A48" i="3"/>
  <c r="A47" i="3"/>
  <c r="A46" i="3"/>
  <c r="A45" i="3"/>
  <c r="A44" i="3"/>
  <c r="A43" i="3"/>
  <c r="A42" i="3"/>
  <c r="A41" i="3"/>
  <c r="A40" i="3"/>
  <c r="A39" i="3"/>
  <c r="A38" i="3"/>
  <c r="A37" i="3"/>
  <c r="A36" i="3"/>
  <c r="A35" i="3"/>
  <c r="A34" i="3"/>
  <c r="A33" i="3"/>
  <c r="A32" i="3"/>
  <c r="A31" i="3"/>
  <c r="A30" i="3"/>
  <c r="A29" i="3"/>
  <c r="A28" i="3"/>
  <c r="A27" i="3"/>
  <c r="A26" i="3"/>
  <c r="A25" i="3"/>
  <c r="A24" i="3"/>
  <c r="A23" i="3"/>
  <c r="A22" i="3"/>
  <c r="A21" i="3"/>
  <c r="A20" i="3"/>
  <c r="A19" i="3"/>
  <c r="A18" i="3"/>
  <c r="A17" i="3"/>
  <c r="A16" i="3"/>
  <c r="A15" i="3"/>
  <c r="A14" i="3"/>
  <c r="A13" i="3"/>
  <c r="A12" i="3"/>
  <c r="A11" i="3"/>
  <c r="A10" i="3"/>
  <c r="A9" i="3"/>
  <c r="A8" i="3"/>
  <c r="A7" i="3"/>
  <c r="A6" i="3"/>
  <c r="A5" i="3"/>
  <c r="A4" i="3"/>
  <c r="A3" i="3"/>
  <c r="A2" i="3"/>
  <c r="K197" i="3" l="1"/>
  <c r="K193" i="3"/>
  <c r="K189" i="3"/>
  <c r="K185" i="3"/>
  <c r="K181" i="3"/>
  <c r="K177" i="3"/>
  <c r="K173" i="3"/>
  <c r="K166" i="3"/>
  <c r="K162" i="3"/>
  <c r="K158" i="3"/>
  <c r="K154" i="3"/>
  <c r="K150" i="3"/>
  <c r="K146" i="3"/>
  <c r="K142" i="3"/>
  <c r="K138" i="3"/>
  <c r="K133" i="3"/>
  <c r="K129" i="3"/>
  <c r="K125" i="3"/>
  <c r="K121" i="3"/>
  <c r="K117" i="3"/>
  <c r="K113" i="3"/>
  <c r="K109" i="3"/>
  <c r="K105" i="3"/>
  <c r="K101" i="3"/>
  <c r="K97" i="3"/>
  <c r="K93" i="3"/>
  <c r="K89" i="3"/>
  <c r="K85" i="3"/>
  <c r="K81" i="3"/>
  <c r="K77" i="3"/>
  <c r="K73" i="3"/>
  <c r="K69" i="3"/>
  <c r="K64" i="3"/>
  <c r="K60" i="3"/>
  <c r="K56" i="3"/>
  <c r="K52" i="3"/>
  <c r="K48" i="3"/>
  <c r="K44" i="3"/>
  <c r="K40" i="3"/>
  <c r="K36" i="3"/>
  <c r="K32" i="3"/>
  <c r="K28" i="3"/>
  <c r="K24" i="3"/>
  <c r="K20" i="3"/>
  <c r="K16" i="3"/>
  <c r="K12" i="3"/>
  <c r="K8" i="3"/>
  <c r="K4" i="3"/>
  <c r="J198" i="3"/>
  <c r="J194" i="3"/>
  <c r="J190" i="3"/>
  <c r="J186" i="3"/>
  <c r="J182" i="3"/>
  <c r="J178" i="3"/>
  <c r="J174" i="3"/>
  <c r="J166" i="3"/>
  <c r="J162" i="3"/>
  <c r="J158" i="3"/>
  <c r="J154" i="3"/>
  <c r="J150" i="3"/>
  <c r="J146" i="3"/>
  <c r="J142" i="3"/>
  <c r="J138" i="3"/>
  <c r="J133" i="3"/>
  <c r="J129" i="3"/>
  <c r="J125" i="3"/>
  <c r="J121" i="3"/>
  <c r="J117" i="3"/>
  <c r="J113" i="3"/>
  <c r="J109" i="3"/>
  <c r="J105" i="3"/>
  <c r="J101" i="3"/>
  <c r="J97" i="3"/>
  <c r="J93" i="3"/>
  <c r="J89" i="3"/>
  <c r="J85" i="3"/>
  <c r="J81" i="3"/>
  <c r="J77" i="3"/>
  <c r="J73" i="3"/>
  <c r="J69" i="3"/>
  <c r="J64" i="3"/>
  <c r="J60" i="3"/>
  <c r="J56" i="3"/>
  <c r="J52" i="3"/>
  <c r="J48" i="3"/>
  <c r="K200" i="3"/>
  <c r="K195" i="3"/>
  <c r="K190" i="3"/>
  <c r="K184" i="3"/>
  <c r="K179" i="3"/>
  <c r="K174" i="3"/>
  <c r="K165" i="3"/>
  <c r="K160" i="3"/>
  <c r="K155" i="3"/>
  <c r="K149" i="3"/>
  <c r="K144" i="3"/>
  <c r="K139" i="3"/>
  <c r="K132" i="3"/>
  <c r="K127" i="3"/>
  <c r="K122" i="3"/>
  <c r="K116" i="3"/>
  <c r="K111" i="3"/>
  <c r="K106" i="3"/>
  <c r="K100" i="3"/>
  <c r="K95" i="3"/>
  <c r="K90" i="3"/>
  <c r="K84" i="3"/>
  <c r="K79" i="3"/>
  <c r="K74" i="3"/>
  <c r="K68" i="3"/>
  <c r="K62" i="3"/>
  <c r="K57" i="3"/>
  <c r="K51" i="3"/>
  <c r="K46" i="3"/>
  <c r="K41" i="3"/>
  <c r="K35" i="3"/>
  <c r="K30" i="3"/>
  <c r="K25" i="3"/>
  <c r="K19" i="3"/>
  <c r="K14" i="3"/>
  <c r="K9" i="3"/>
  <c r="K3" i="3"/>
  <c r="J196" i="3"/>
  <c r="J191" i="3"/>
  <c r="J185" i="3"/>
  <c r="J180" i="3"/>
  <c r="J175" i="3"/>
  <c r="J165" i="3"/>
  <c r="J160" i="3"/>
  <c r="J155" i="3"/>
  <c r="J149" i="3"/>
  <c r="J144" i="3"/>
  <c r="J139" i="3"/>
  <c r="J132" i="3"/>
  <c r="J127" i="3"/>
  <c r="J122" i="3"/>
  <c r="J116" i="3"/>
  <c r="J111" i="3"/>
  <c r="J106" i="3"/>
  <c r="J100" i="3"/>
  <c r="J95" i="3"/>
  <c r="J90" i="3"/>
  <c r="J84" i="3"/>
  <c r="J79" i="3"/>
  <c r="J74" i="3"/>
  <c r="J68" i="3"/>
  <c r="J62" i="3"/>
  <c r="J57" i="3"/>
  <c r="J51" i="3"/>
  <c r="J46" i="3"/>
  <c r="J42" i="3"/>
  <c r="J38" i="3"/>
  <c r="J34" i="3"/>
  <c r="J30" i="3"/>
  <c r="J26" i="3"/>
  <c r="J22" i="3"/>
  <c r="J18" i="3"/>
  <c r="J14" i="3"/>
  <c r="J10" i="3"/>
  <c r="J6" i="3"/>
  <c r="I3" i="3"/>
  <c r="I7" i="3"/>
  <c r="I11" i="3"/>
  <c r="I15" i="3"/>
  <c r="I19" i="3"/>
  <c r="I23" i="3"/>
  <c r="I27" i="3"/>
  <c r="I32" i="3"/>
  <c r="I36" i="3"/>
  <c r="I40" i="3"/>
  <c r="K199" i="3"/>
  <c r="K194" i="3"/>
  <c r="K188" i="3"/>
  <c r="K183" i="3"/>
  <c r="K178" i="3"/>
  <c r="K171" i="3"/>
  <c r="K164" i="3"/>
  <c r="K159" i="3"/>
  <c r="K153" i="3"/>
  <c r="K148" i="3"/>
  <c r="K143" i="3"/>
  <c r="K137" i="3"/>
  <c r="K131" i="3"/>
  <c r="K126" i="3"/>
  <c r="K120" i="3"/>
  <c r="K115" i="3"/>
  <c r="K110" i="3"/>
  <c r="K104" i="3"/>
  <c r="K99" i="3"/>
  <c r="K94" i="3"/>
  <c r="K88" i="3"/>
  <c r="K83" i="3"/>
  <c r="K78" i="3"/>
  <c r="K72" i="3"/>
  <c r="K66" i="3"/>
  <c r="K61" i="3"/>
  <c r="K55" i="3"/>
  <c r="K50" i="3"/>
  <c r="K45" i="3"/>
  <c r="K39" i="3"/>
  <c r="K34" i="3"/>
  <c r="K29" i="3"/>
  <c r="K23" i="3"/>
  <c r="K18" i="3"/>
  <c r="K13" i="3"/>
  <c r="K7" i="3"/>
  <c r="J200" i="3"/>
  <c r="J195" i="3"/>
  <c r="J189" i="3"/>
  <c r="J184" i="3"/>
  <c r="J179" i="3"/>
  <c r="J173" i="3"/>
  <c r="J164" i="3"/>
  <c r="J159" i="3"/>
  <c r="J153" i="3"/>
  <c r="J148" i="3"/>
  <c r="J143" i="3"/>
  <c r="J137" i="3"/>
  <c r="J131" i="3"/>
  <c r="J126" i="3"/>
  <c r="J120" i="3"/>
  <c r="K198" i="3"/>
  <c r="K187" i="3"/>
  <c r="K176" i="3"/>
  <c r="K163" i="3"/>
  <c r="K152" i="3"/>
  <c r="K141" i="3"/>
  <c r="K130" i="3"/>
  <c r="K119" i="3"/>
  <c r="K108" i="3"/>
  <c r="K98" i="3"/>
  <c r="K87" i="3"/>
  <c r="K76" i="3"/>
  <c r="K65" i="3"/>
  <c r="K54" i="3"/>
  <c r="K43" i="3"/>
  <c r="K33" i="3"/>
  <c r="K22" i="3"/>
  <c r="K11" i="3"/>
  <c r="J199" i="3"/>
  <c r="J188" i="3"/>
  <c r="J177" i="3"/>
  <c r="J163" i="3"/>
  <c r="J152" i="3"/>
  <c r="J141" i="3"/>
  <c r="J130" i="3"/>
  <c r="J119" i="3"/>
  <c r="J112" i="3"/>
  <c r="J104" i="3"/>
  <c r="J98" i="3"/>
  <c r="J91" i="3"/>
  <c r="J83" i="3"/>
  <c r="J76" i="3"/>
  <c r="J70" i="3"/>
  <c r="J61" i="3"/>
  <c r="J54" i="3"/>
  <c r="J47" i="3"/>
  <c r="J41" i="3"/>
  <c r="J36" i="3"/>
  <c r="J31" i="3"/>
  <c r="J25" i="3"/>
  <c r="J20" i="3"/>
  <c r="J15" i="3"/>
  <c r="J9" i="3"/>
  <c r="J4" i="3"/>
  <c r="I6" i="3"/>
  <c r="I12" i="3"/>
  <c r="I17" i="3"/>
  <c r="I22" i="3"/>
  <c r="I28" i="3"/>
  <c r="I34" i="3"/>
  <c r="I39" i="3"/>
  <c r="I44" i="3"/>
  <c r="I48" i="3"/>
  <c r="I52" i="3"/>
  <c r="I56" i="3"/>
  <c r="I60" i="3"/>
  <c r="I64" i="3"/>
  <c r="I69" i="3"/>
  <c r="I73" i="3"/>
  <c r="I77" i="3"/>
  <c r="I81" i="3"/>
  <c r="I85" i="3"/>
  <c r="I89" i="3"/>
  <c r="I93" i="3"/>
  <c r="K192" i="3"/>
  <c r="K182" i="3"/>
  <c r="K170" i="3"/>
  <c r="K157" i="3"/>
  <c r="K147" i="3"/>
  <c r="K135" i="3"/>
  <c r="K124" i="3"/>
  <c r="K114" i="3"/>
  <c r="K103" i="3"/>
  <c r="K92" i="3"/>
  <c r="K82" i="3"/>
  <c r="K71" i="3"/>
  <c r="K59" i="3"/>
  <c r="K49" i="3"/>
  <c r="K38" i="3"/>
  <c r="K27" i="3"/>
  <c r="K17" i="3"/>
  <c r="K6" i="3"/>
  <c r="J193" i="3"/>
  <c r="J183" i="3"/>
  <c r="J170" i="3"/>
  <c r="J157" i="3"/>
  <c r="J147" i="3"/>
  <c r="J135" i="3"/>
  <c r="J124" i="3"/>
  <c r="J115" i="3"/>
  <c r="J108" i="3"/>
  <c r="J102" i="3"/>
  <c r="J94" i="3"/>
  <c r="J87" i="3"/>
  <c r="J80" i="3"/>
  <c r="J72" i="3"/>
  <c r="J65" i="3"/>
  <c r="J58" i="3"/>
  <c r="J50" i="3"/>
  <c r="J44" i="3"/>
  <c r="J39" i="3"/>
  <c r="J33" i="3"/>
  <c r="J28" i="3"/>
  <c r="J23" i="3"/>
  <c r="J17" i="3"/>
  <c r="J12" i="3"/>
  <c r="J7" i="3"/>
  <c r="I4" i="3"/>
  <c r="I9" i="3"/>
  <c r="I14" i="3"/>
  <c r="I20" i="3"/>
  <c r="I25" i="3"/>
  <c r="I31" i="3"/>
  <c r="I37" i="3"/>
  <c r="I42" i="3"/>
  <c r="I46" i="3"/>
  <c r="I50" i="3"/>
  <c r="I54" i="3"/>
  <c r="I58" i="3"/>
  <c r="I62" i="3"/>
  <c r="I66" i="3"/>
  <c r="I71" i="3"/>
  <c r="I75" i="3"/>
  <c r="I79" i="3"/>
  <c r="I83" i="3"/>
  <c r="I87" i="3"/>
  <c r="I91" i="3"/>
  <c r="I95" i="3"/>
  <c r="I99" i="3"/>
  <c r="I103" i="3"/>
  <c r="I107" i="3"/>
  <c r="I111" i="3"/>
  <c r="I115" i="3"/>
  <c r="I119" i="3"/>
  <c r="I123" i="3"/>
  <c r="I127" i="3"/>
  <c r="I131" i="3"/>
  <c r="I135" i="3"/>
  <c r="I140" i="3"/>
  <c r="I144" i="3"/>
  <c r="I148" i="3"/>
  <c r="I152" i="3"/>
  <c r="I157" i="3"/>
  <c r="I166" i="3"/>
  <c r="I175" i="3"/>
  <c r="I179" i="3"/>
  <c r="I183" i="3"/>
  <c r="I187" i="3"/>
  <c r="I191" i="3"/>
  <c r="I197" i="3"/>
  <c r="I193" i="3"/>
  <c r="I188" i="3"/>
  <c r="I182" i="3"/>
  <c r="I177" i="3"/>
  <c r="I167" i="3"/>
  <c r="I155" i="3"/>
  <c r="I150" i="3"/>
  <c r="I145" i="3"/>
  <c r="I139" i="3"/>
  <c r="I133" i="3"/>
  <c r="I128" i="3"/>
  <c r="I122" i="3"/>
  <c r="I117" i="3"/>
  <c r="I112" i="3"/>
  <c r="I106" i="3"/>
  <c r="I101" i="3"/>
  <c r="I96" i="3"/>
  <c r="I88" i="3"/>
  <c r="I80" i="3"/>
  <c r="I72" i="3"/>
  <c r="I63" i="3"/>
  <c r="I55" i="3"/>
  <c r="I47" i="3"/>
  <c r="I38" i="3"/>
  <c r="I26" i="3"/>
  <c r="I16" i="3"/>
  <c r="I5" i="3"/>
  <c r="J11" i="3"/>
  <c r="J21" i="3"/>
  <c r="J32" i="3"/>
  <c r="J43" i="3"/>
  <c r="J55" i="3"/>
  <c r="J71" i="3"/>
  <c r="J86" i="3"/>
  <c r="J99" i="3"/>
  <c r="J114" i="3"/>
  <c r="J134" i="3"/>
  <c r="J156" i="3"/>
  <c r="J181" i="3"/>
  <c r="K5" i="3"/>
  <c r="K26" i="3"/>
  <c r="K47" i="3"/>
  <c r="K70" i="3"/>
  <c r="K91" i="3"/>
  <c r="K112" i="3"/>
  <c r="K134" i="3"/>
  <c r="K156" i="3"/>
  <c r="K180" i="3"/>
  <c r="I200" i="3"/>
  <c r="I196" i="3"/>
  <c r="I192" i="3"/>
  <c r="I186" i="3"/>
  <c r="I181" i="3"/>
  <c r="I176" i="3"/>
  <c r="I165" i="3"/>
  <c r="I154" i="3"/>
  <c r="I149" i="3"/>
  <c r="I143" i="3"/>
  <c r="I138" i="3"/>
  <c r="I132" i="3"/>
  <c r="I126" i="3"/>
  <c r="I121" i="3"/>
  <c r="I116" i="3"/>
  <c r="I110" i="3"/>
  <c r="I105" i="3"/>
  <c r="I100" i="3"/>
  <c r="I94" i="3"/>
  <c r="I86" i="3"/>
  <c r="I78" i="3"/>
  <c r="I70" i="3"/>
  <c r="I61" i="3"/>
  <c r="I53" i="3"/>
  <c r="I45" i="3"/>
  <c r="I35" i="3"/>
  <c r="I24" i="3"/>
  <c r="I13" i="3"/>
  <c r="J3" i="3"/>
  <c r="J13" i="3"/>
  <c r="J24" i="3"/>
  <c r="J35" i="3"/>
  <c r="J45" i="3"/>
  <c r="J59" i="3"/>
  <c r="J75" i="3"/>
  <c r="J88" i="3"/>
  <c r="J103" i="3"/>
  <c r="J118" i="3"/>
  <c r="J140" i="3"/>
  <c r="J161" i="3"/>
  <c r="J187" i="3"/>
  <c r="K10" i="3"/>
  <c r="K31" i="3"/>
  <c r="K53" i="3"/>
  <c r="K75" i="3"/>
  <c r="K96" i="3"/>
  <c r="K118" i="3"/>
  <c r="K140" i="3"/>
  <c r="K161" i="3"/>
  <c r="K186" i="3"/>
  <c r="I199" i="3"/>
  <c r="I195" i="3"/>
  <c r="I190" i="3"/>
  <c r="I185" i="3"/>
  <c r="I180" i="3"/>
  <c r="I174" i="3"/>
  <c r="I164" i="3"/>
  <c r="I153" i="3"/>
  <c r="I147" i="3"/>
  <c r="I142" i="3"/>
  <c r="I137" i="3"/>
  <c r="I130" i="3"/>
  <c r="I125" i="3"/>
  <c r="I120" i="3"/>
  <c r="I114" i="3"/>
  <c r="I109" i="3"/>
  <c r="I104" i="3"/>
  <c r="I98" i="3"/>
  <c r="I92" i="3"/>
  <c r="I84" i="3"/>
  <c r="I76" i="3"/>
  <c r="I68" i="3"/>
  <c r="I59" i="3"/>
  <c r="I51" i="3"/>
  <c r="I43" i="3"/>
  <c r="I33" i="3"/>
  <c r="I21" i="3"/>
  <c r="I10" i="3"/>
  <c r="J5" i="3"/>
  <c r="J16" i="3"/>
  <c r="J27" i="3"/>
  <c r="J37" i="3"/>
  <c r="J49" i="3"/>
  <c r="J63" i="3"/>
  <c r="J78" i="3"/>
  <c r="J92" i="3"/>
  <c r="J107" i="3"/>
  <c r="J123" i="3"/>
  <c r="J145" i="3"/>
  <c r="J167" i="3"/>
  <c r="J192" i="3"/>
  <c r="K15" i="3"/>
  <c r="K37" i="3"/>
  <c r="K58" i="3"/>
  <c r="K80" i="3"/>
  <c r="K102" i="3"/>
  <c r="K123" i="3"/>
  <c r="K145" i="3"/>
  <c r="K167" i="3"/>
  <c r="K191" i="3"/>
  <c r="I198" i="3"/>
  <c r="I194" i="3"/>
  <c r="I189" i="3"/>
  <c r="I184" i="3"/>
  <c r="I178" i="3"/>
  <c r="I173" i="3"/>
  <c r="I163" i="3"/>
  <c r="I151" i="3"/>
  <c r="I146" i="3"/>
  <c r="I141" i="3"/>
  <c r="I134" i="3"/>
  <c r="I129" i="3"/>
  <c r="I124" i="3"/>
  <c r="I118" i="3"/>
  <c r="I113" i="3"/>
  <c r="I108" i="3"/>
  <c r="I102" i="3"/>
  <c r="I97" i="3"/>
  <c r="I90" i="3"/>
  <c r="I82" i="3"/>
  <c r="I74" i="3"/>
  <c r="I65" i="3"/>
  <c r="I57" i="3"/>
  <c r="I49" i="3"/>
  <c r="I41" i="3"/>
  <c r="I30" i="3"/>
  <c r="I18" i="3"/>
  <c r="I8" i="3"/>
  <c r="J8" i="3"/>
  <c r="J19" i="3"/>
  <c r="J29" i="3"/>
  <c r="J40" i="3"/>
  <c r="J53" i="3"/>
  <c r="J66" i="3"/>
  <c r="J82" i="3"/>
  <c r="J96" i="3"/>
  <c r="J110" i="3"/>
  <c r="J128" i="3"/>
  <c r="J151" i="3"/>
  <c r="J176" i="3"/>
  <c r="J197" i="3"/>
  <c r="K21" i="3"/>
  <c r="K42" i="3"/>
  <c r="K63" i="3"/>
  <c r="K86" i="3"/>
  <c r="K107" i="3"/>
  <c r="K128" i="3"/>
  <c r="K151" i="3"/>
  <c r="K175" i="3"/>
  <c r="K196" i="3"/>
  <c r="J201" i="3" l="1"/>
  <c r="J206" i="3" s="1"/>
  <c r="K201" i="3"/>
  <c r="K206" i="3" s="1"/>
  <c r="I201" i="3"/>
  <c r="I206" i="3" s="1"/>
</calcChain>
</file>

<file path=xl/comments1.xml><?xml version="1.0" encoding="utf-8"?>
<comments xmlns="http://schemas.openxmlformats.org/spreadsheetml/2006/main">
  <authors>
    <author>Варульникова С.</author>
    <author>Соловьёва</author>
  </authors>
  <commentList>
    <comment ref="B29" authorId="0">
      <text>
        <r>
          <rPr>
            <b/>
            <sz val="9"/>
            <color indexed="81"/>
            <rFont val="Tahoma"/>
            <family val="2"/>
            <charset val="204"/>
          </rPr>
          <t>Варульникова С.:</t>
        </r>
        <r>
          <rPr>
            <sz val="9"/>
            <color indexed="81"/>
            <rFont val="Tahoma"/>
            <family val="2"/>
            <charset val="204"/>
          </rPr>
          <t xml:space="preserve">
в расходах 816,819</t>
        </r>
      </text>
    </comment>
    <comment ref="B43" authorId="1">
      <text>
        <r>
          <rPr>
            <sz val="9"/>
            <color indexed="81"/>
            <rFont val="Tahoma"/>
            <family val="2"/>
            <charset val="204"/>
          </rPr>
          <t xml:space="preserve">в расходах у 819
</t>
        </r>
      </text>
    </comment>
    <comment ref="B54" authorId="0">
      <text>
        <r>
          <rPr>
            <b/>
            <sz val="9"/>
            <color indexed="81"/>
            <rFont val="Tahoma"/>
            <family val="2"/>
            <charset val="204"/>
          </rPr>
          <t>Варульникова С.:</t>
        </r>
        <r>
          <rPr>
            <sz val="9"/>
            <color indexed="81"/>
            <rFont val="Tahoma"/>
            <family val="2"/>
            <charset val="204"/>
          </rPr>
          <t xml:space="preserve">
в расходах 819, 821</t>
        </r>
      </text>
    </comment>
  </commentList>
</comments>
</file>

<file path=xl/sharedStrings.xml><?xml version="1.0" encoding="utf-8"?>
<sst xmlns="http://schemas.openxmlformats.org/spreadsheetml/2006/main" count="464" uniqueCount="279">
  <si>
    <t>ГАД</t>
  </si>
  <si>
    <t>2 02 25021 02 0000 150</t>
  </si>
  <si>
    <t>2 02 25084 02 0000 150</t>
  </si>
  <si>
    <t>2 02 25097 02 0000 150</t>
  </si>
  <si>
    <t>2 02 25519 02 0000 150</t>
  </si>
  <si>
    <t>2 02 25527 02 0000 150</t>
  </si>
  <si>
    <t>2 02 25555 02 0000 150</t>
  </si>
  <si>
    <t>2 02 45159 02 0000 150</t>
  </si>
  <si>
    <t>2 02 25027 02 0000 150</t>
  </si>
  <si>
    <t>2 02 25082 02 0000 150</t>
  </si>
  <si>
    <t>2 02 25086 02 0000 150</t>
  </si>
  <si>
    <t>2 02 25209 02 0000 150</t>
  </si>
  <si>
    <t>2 02 25402 02 0000 150</t>
  </si>
  <si>
    <t>2 02 25462 02 0000 150</t>
  </si>
  <si>
    <t>2 02 25467 02 0000 150</t>
  </si>
  <si>
    <t>2 02 25543 02 0000 150</t>
  </si>
  <si>
    <t>Наименование</t>
  </si>
  <si>
    <r>
      <t xml:space="preserve"> </t>
    </r>
    <r>
      <rPr>
        <b/>
        <sz val="10"/>
        <rFont val="Corbel"/>
        <family val="2"/>
        <charset val="204"/>
      </rPr>
      <t>Σ</t>
    </r>
    <r>
      <rPr>
        <b/>
        <sz val="10"/>
        <rFont val="Calibri Light"/>
        <family val="2"/>
        <charset val="204"/>
      </rPr>
      <t xml:space="preserve"> 2019 год, в том числе:</t>
    </r>
  </si>
  <si>
    <t>средства федерального бюджета</t>
  </si>
  <si>
    <t>%</t>
  </si>
  <si>
    <t>средства областного бюджета (сверхсофи-нансирование)</t>
  </si>
  <si>
    <t>Соглашение</t>
  </si>
  <si>
    <t>2 02 25517 02 0000 150</t>
  </si>
  <si>
    <t>2 02 15001 02 0000 150</t>
  </si>
  <si>
    <t>2 02 15009 02 0000 150</t>
  </si>
  <si>
    <t>2019 год</t>
  </si>
  <si>
    <t>2020 год</t>
  </si>
  <si>
    <t>2021 год</t>
  </si>
  <si>
    <t>средства
областного
бюджета (софинансирование)</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</si>
  <si>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</si>
  <si>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2 02 35134 02 0000 150</t>
  </si>
  <si>
    <t>2 02 35176 02 0000 150</t>
  </si>
  <si>
    <t>2 02 35240 02 0000 150</t>
  </si>
  <si>
    <t>2 02 35250 02 0000 150</t>
  </si>
  <si>
    <t>2 02 35260 02 0000 150</t>
  </si>
  <si>
    <t>2 02 35280 02 0000 150</t>
  </si>
  <si>
    <t>2 02 35380 02 0000 150</t>
  </si>
  <si>
    <t>2 02 35900 02 0000 150</t>
  </si>
  <si>
    <t>2 02 45141 02 0000 150</t>
  </si>
  <si>
    <t>2 02 45142 02 0000 150</t>
  </si>
  <si>
    <t>ИТОГО:</t>
  </si>
  <si>
    <t>КБК</t>
  </si>
  <si>
    <t>Сумма</t>
  </si>
  <si>
    <t>Sum of Сумма</t>
  </si>
  <si>
    <t>Row Labels</t>
  </si>
  <si>
    <t>Grand Total</t>
  </si>
  <si>
    <t>2 02 15002 02 0000 150</t>
  </si>
  <si>
    <t>2 02 15213 02 0000 150</t>
  </si>
  <si>
    <t>2 02 20051 00 0000 150</t>
  </si>
  <si>
    <t>2 02 23009 02 0000 150</t>
  </si>
  <si>
    <t>2 02 25066 02 0000 150</t>
  </si>
  <si>
    <t>2 02 25081 02 0000 150</t>
  </si>
  <si>
    <t>2 02 25198 02 0000 150</t>
  </si>
  <si>
    <t>2 02 25382 02 0000 150</t>
  </si>
  <si>
    <t>2 02 25497 02 0000 150</t>
  </si>
  <si>
    <t>2 02 25516 02 0000 150</t>
  </si>
  <si>
    <t>2 02 25520 02 0000 150</t>
  </si>
  <si>
    <t>2 02 25533 02 0000 150</t>
  </si>
  <si>
    <t>2 02 25534 02 0000 150</t>
  </si>
  <si>
    <t>2 02 25541 02 0000 150</t>
  </si>
  <si>
    <t>2 02 25542 02 0000 150</t>
  </si>
  <si>
    <t>2 02 25544 02 0000 150</t>
  </si>
  <si>
    <t>2 02 25560 02 0000 150</t>
  </si>
  <si>
    <t>2 02 25567 02 0000 150</t>
  </si>
  <si>
    <t>2 02 20077 02 0000 150</t>
  </si>
  <si>
    <t>2 02 25568 02 0000 150</t>
  </si>
  <si>
    <t>2 02 25674 02 0000 150</t>
  </si>
  <si>
    <t>2 02 35118 02 0000 150</t>
  </si>
  <si>
    <t>2 02 35120 02 0000 150</t>
  </si>
  <si>
    <t>2 02 35128 02 0000 150</t>
  </si>
  <si>
    <t>2 02 35129 02 0000 150</t>
  </si>
  <si>
    <t>2 02 35130 02 0000 150</t>
  </si>
  <si>
    <t>2 02 35135 02 0000 150</t>
  </si>
  <si>
    <t>2 02 35137 02 0000 150</t>
  </si>
  <si>
    <t>2 02 35194 02 0000 150</t>
  </si>
  <si>
    <t>2 02 35220 02 0000 150</t>
  </si>
  <si>
    <t>2 02 35270 02 0000 150</t>
  </si>
  <si>
    <t>2 02 35290 02 0000 150</t>
  </si>
  <si>
    <t>2 02 35460 02 0000 150</t>
  </si>
  <si>
    <t>2 02 35573 02 0000 150</t>
  </si>
  <si>
    <t>2 02 45136 02 0000 150</t>
  </si>
  <si>
    <t>2 02 45161 02 0000 150</t>
  </si>
  <si>
    <t>2 02 45433 02 0000 150</t>
  </si>
  <si>
    <t>2 02 49000 02 0000 150</t>
  </si>
  <si>
    <t>2 02 49001 02 0000 150</t>
  </si>
  <si>
    <t>2 18 02010 02 0000 180</t>
  </si>
  <si>
    <t>2 18 02020 02 0000 180</t>
  </si>
  <si>
    <t>2 18 60010 02 0000 150</t>
  </si>
  <si>
    <t>2 18 02030 02 0000 180</t>
  </si>
  <si>
    <t>2 18 25555 02 0000 150</t>
  </si>
  <si>
    <t>2 18 45420 02 0000 150</t>
  </si>
  <si>
    <t>2 18 25027 02 0000 150</t>
  </si>
  <si>
    <t>2 18 25064 02 0000 150</t>
  </si>
  <si>
    <t>2 18 35118 02 0000 150</t>
  </si>
  <si>
    <t>2 19 25016 02 0000 150</t>
  </si>
  <si>
    <t>2 19 25555 02 0000 150</t>
  </si>
  <si>
    <t>2 19 51360 02 0000 150</t>
  </si>
  <si>
    <t>2 19 25053 02 0000 150</t>
  </si>
  <si>
    <t>2 19 25018 02 0000 150</t>
  </si>
  <si>
    <t>2 19 25031 02 0000 150</t>
  </si>
  <si>
    <t>2 19 25035 02 0000 150</t>
  </si>
  <si>
    <t>2 19 25043 02 0000 150</t>
  </si>
  <si>
    <t>2 19 25054 02 0000 150</t>
  </si>
  <si>
    <t>2 19 25055 02 0000 150</t>
  </si>
  <si>
    <t>2 19 25442 02 0000 150</t>
  </si>
  <si>
    <t>2 19 25446 02 0000 150</t>
  </si>
  <si>
    <t>2 19 25541 02 0000 150</t>
  </si>
  <si>
    <t>2 19 25542 02 0000 150</t>
  </si>
  <si>
    <t>2 19 25543 02 0000 150</t>
  </si>
  <si>
    <t>2 19 90000 02 0000 150</t>
  </si>
  <si>
    <t>2 19 25495 02 0000 150</t>
  </si>
  <si>
    <t>2 19 45420 02 0000 150</t>
  </si>
  <si>
    <t>2 19 45390 02 0000 150</t>
  </si>
  <si>
    <t>2 19 25027 02 0000 150</t>
  </si>
  <si>
    <t>2 19 25084 02 0000 150</t>
  </si>
  <si>
    <t>2 19 25462 02 0000 150</t>
  </si>
  <si>
    <t>2 19 35130 02 0000 150</t>
  </si>
  <si>
    <t>2 19 35137 02 0000 150</t>
  </si>
  <si>
    <t>2 19 35194 02 0000 150</t>
  </si>
  <si>
    <t>2 19 35220 02 0000 150</t>
  </si>
  <si>
    <t>2 19 35250 02 0000 150</t>
  </si>
  <si>
    <t>2 19 35260 02 0000 150</t>
  </si>
  <si>
    <t>2 19 35270 02 0000 150</t>
  </si>
  <si>
    <t>2 19 35380 02 0000 150</t>
  </si>
  <si>
    <t>2 19 45612 02 0000 150</t>
  </si>
  <si>
    <t>2 19 35290 02 0000 150</t>
  </si>
  <si>
    <t>2 19 25470 02 0000 150</t>
  </si>
  <si>
    <t>2 19 35129 02 0000 150</t>
  </si>
  <si>
    <t>2 19 25064 02 0000 150</t>
  </si>
  <si>
    <t>2 19 35118 02 0000 150</t>
  </si>
  <si>
    <t>8082 02 25016 02 0000 150</t>
  </si>
  <si>
    <t xml:space="preserve">8402 02 25028 02 0000 150 </t>
  </si>
  <si>
    <t xml:space="preserve">8162 02 25066 02 0000 150 </t>
  </si>
  <si>
    <t xml:space="preserve">8252 02 25081 02 0000 150 </t>
  </si>
  <si>
    <t>8142 02 27111 02 0000 150</t>
  </si>
  <si>
    <t>8142 02 25114 02 0000 150</t>
  </si>
  <si>
    <t>8142 02 25138 02 0000 150</t>
  </si>
  <si>
    <t>8252 02 27139 02 0000 150</t>
  </si>
  <si>
    <t>8142 02 25170 02 0000 150</t>
  </si>
  <si>
    <t>8162 02 25173 02 0000 150</t>
  </si>
  <si>
    <t>8162 02 25187 02 0000 150</t>
  </si>
  <si>
    <t>8142 02 25201 02 0000 150</t>
  </si>
  <si>
    <t>8142 02 25202 02 0000 150</t>
  </si>
  <si>
    <t>8252 02 25228 02 0000 150</t>
  </si>
  <si>
    <t>8252 02 25229 02 0000 150</t>
  </si>
  <si>
    <t>8162 02 25232 02 0000 150</t>
  </si>
  <si>
    <t>8082 02 25242 02 0000 150</t>
  </si>
  <si>
    <t>8122 02 25243 02 0000 150</t>
  </si>
  <si>
    <t>8252 02 25495 02 0000 150</t>
  </si>
  <si>
    <t xml:space="preserve">8212 02 25497 02 0000 150 </t>
  </si>
  <si>
    <t xml:space="preserve">8212 02 25514 02 0000 150 </t>
  </si>
  <si>
    <t xml:space="preserve">8112 02 25516 02 0000 150 </t>
  </si>
  <si>
    <t xml:space="preserve">8162 02 25520 02 0000 150 </t>
  </si>
  <si>
    <t xml:space="preserve">8172 02 25541 02 0000 150 </t>
  </si>
  <si>
    <t xml:space="preserve">8172 02 25542 02 0000 150 </t>
  </si>
  <si>
    <t>8142 02 25554 02 0000 150</t>
  </si>
  <si>
    <t>8172 02 27567 02 0000 150</t>
  </si>
  <si>
    <t>8192 02 27567 02 0000 150</t>
  </si>
  <si>
    <t xml:space="preserve">8172 02 25567 02 0000 150 </t>
  </si>
  <si>
    <t xml:space="preserve">8172 02 25568 02 0000 150 </t>
  </si>
  <si>
    <t xml:space="preserve">8422 02 35118 02 0000 150 </t>
  </si>
  <si>
    <t xml:space="preserve">8422 02 35120 02 0000 150 </t>
  </si>
  <si>
    <t xml:space="preserve">8082 02 35128 02 0000 150 </t>
  </si>
  <si>
    <t xml:space="preserve">8362 02 35129 02 0000 150 </t>
  </si>
  <si>
    <t xml:space="preserve">8192 02 35135 02 0000 150 </t>
  </si>
  <si>
    <t xml:space="preserve">8212 02 35137 02 0000 150 </t>
  </si>
  <si>
    <t xml:space="preserve">8212 02 35220 02 0000 150 </t>
  </si>
  <si>
    <t xml:space="preserve">8212 02 35270 02 0000 150 </t>
  </si>
  <si>
    <t xml:space="preserve">8322 02 35290 02 0000 150 </t>
  </si>
  <si>
    <t>8362 02 35429 02 0000 150</t>
  </si>
  <si>
    <t>8362 02 35430 02 0000 150</t>
  </si>
  <si>
    <t>8362 02 35432 02 0000 150</t>
  </si>
  <si>
    <t xml:space="preserve">8212 02 35573 02 0000 150 </t>
  </si>
  <si>
    <t>8322 02 45294 02 0000 150</t>
  </si>
  <si>
    <t>8192 02 45393 02 0000 150</t>
  </si>
  <si>
    <t>8172 02 45480 02 0000 150</t>
  </si>
  <si>
    <t xml:space="preserve">8142 02 45161 02 0000 150 </t>
  </si>
  <si>
    <t>8142 02 45190 02 0000 150</t>
  </si>
  <si>
    <t>8142 02 45191 02 0000 150</t>
  </si>
  <si>
    <t>8142 02 45192 02 0000 150</t>
  </si>
  <si>
    <t>8142 02 45196 02 0000 150</t>
  </si>
  <si>
    <t xml:space="preserve">8142 02 45216 02 0000 150 </t>
  </si>
  <si>
    <t>8212 02 45293 02 0000 150</t>
  </si>
  <si>
    <t>8142 02 45295 02 0000 150</t>
  </si>
  <si>
    <t>8142 02 45468 02 0000 150</t>
  </si>
  <si>
    <t>8122 03 02040 02 0000 150</t>
  </si>
  <si>
    <t>8402 03 02040 02 0000 150</t>
  </si>
  <si>
    <t>Статус</t>
  </si>
  <si>
    <t>Уникальный номер реестровой записи отсутствует</t>
  </si>
  <si>
    <t>№ 056-07-2019-013 от 15.02.2019</t>
  </si>
  <si>
    <t>Информация о заключенных соглашениях с федеральными министерствами (ведомствами) по субсидиям и иным МБТ (по состоянию на 18.02.2019 на 08 час 00 мин.)</t>
  </si>
  <si>
    <t>Код бюджетной классификации</t>
  </si>
  <si>
    <t>Приложение 1 к пояснительной записке</t>
  </si>
  <si>
    <t>2</t>
  </si>
  <si>
    <t>3</t>
  </si>
  <si>
    <t>4</t>
  </si>
  <si>
    <t>5</t>
  </si>
  <si>
    <t>6</t>
  </si>
  <si>
    <t>7</t>
  </si>
  <si>
    <t>8</t>
  </si>
  <si>
    <t>9</t>
  </si>
  <si>
    <t>10</t>
  </si>
  <si>
    <t>11</t>
  </si>
  <si>
    <t>Анализ изменения доходов бюджета Злынковского муниципального района Брянской области в 2024 - 2026 годах</t>
  </si>
  <si>
    <t>Изменение на 2024 год (+/-)</t>
  </si>
  <si>
    <t>Сумма на 2024 год                     ( в действующей редакции)</t>
  </si>
  <si>
    <t>Сумма на 2025 год                     ( в действующей редакции)</t>
  </si>
  <si>
    <t>Изменение на 2025 год (+/-)</t>
  </si>
  <si>
    <t>Изменение на 2026 год (+/-)</t>
  </si>
  <si>
    <t>Сумма на 2026 год                     ( в действующей редакции)</t>
  </si>
  <si>
    <t>Сумма на 2026 год                                                   (с учетом изменений)</t>
  </si>
  <si>
    <t>Сумма на 2025 год                                                   (с учетом изменений)</t>
  </si>
  <si>
    <t>Сумма на 2024 год                                                   (с учетом изменений)</t>
  </si>
  <si>
    <t>НАЛОГОВЫЕ И НЕНАЛОГОВЫЕ ДОХОДЫ</t>
  </si>
  <si>
    <t>1 00 00000 00 0000 000</t>
  </si>
  <si>
    <t>1 16 00000 00 0000 000</t>
  </si>
  <si>
    <t>ШТРАФЫ, САНКЦИИ, ВОЗМЕЩЕНИЕ УЩЕРБА</t>
  </si>
  <si>
    <t>116 01000 01 0000 140</t>
  </si>
  <si>
    <t>Административные штрафы, установленные Кодексом Российской Федерации об административных правонарушениях</t>
  </si>
  <si>
    <t>1 14 00000 00 0000 000</t>
  </si>
  <si>
    <t>ДОХОДЫ ОТ ПРОДАЖИ МАТЕРИАЛЬНЫХ И НЕМАТЕРИАЛЬНЫХ АКТИВОВ</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</si>
  <si>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</si>
  <si>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</si>
  <si>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</si>
  <si>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государтсвенная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</si>
  <si>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</si>
  <si>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</si>
  <si>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</si>
  <si>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</si>
  <si>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</si>
  <si>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</si>
  <si>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</si>
  <si>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</si>
  <si>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</si>
  <si>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</si>
  <si>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 xml:space="preserve"> 116 0114001 0000 140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</si>
  <si>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</si>
  <si>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116 01143 01 0000 140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</si>
  <si>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</si>
  <si>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</si>
  <si>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</si>
  <si>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116 01203 01 0000 140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</si>
  <si>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</si>
  <si>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1 16 07000 01 0000 140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</si>
  <si>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</si>
  <si>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</si>
  <si>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</si>
  <si>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</si>
  <si>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</si>
  <si>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116 11000 01 0000 140</t>
  </si>
  <si>
    <t xml:space="preserve">  Платежи, уплачиваемые в целях возмещения вреда</t>
  </si>
  <si>
    <t>116 11050 01 0000 140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</si>
  <si>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</si>
  <si>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</si>
  <si>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</si>
  <si>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</si>
  <si>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</si>
  <si>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2 02 20000 00 0000 000</t>
  </si>
  <si>
    <t>Субсидии бюджетам бюджетной системы Российской Федерации (межбюджетные субсидии)</t>
  </si>
  <si>
    <t>2 02 29999 00 0000 150</t>
  </si>
  <si>
    <t xml:space="preserve">Прочие субсидии </t>
  </si>
  <si>
    <t>2 02 29999 05 0000 150</t>
  </si>
  <si>
    <t>Прочие субсидии бюджетам муниципальных районов</t>
  </si>
  <si>
    <t>2 02 40000 00 0000 150</t>
  </si>
  <si>
    <t>Иные межбюджетные трансферты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</si>
  <si>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</si>
  <si>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</si>
  <si>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</si>
  <si>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</si>
  <si>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2 02 49999 00 0000 150</t>
  </si>
  <si>
    <t xml:space="preserve"> Прочие межбюджетные трансферты, передаваемые бюджетам </t>
  </si>
  <si>
    <t>3 02 49999 00 0000 150</t>
  </si>
  <si>
    <t xml:space="preserve"> Прочие межбюджетные трансферты, передаваемые бюджетам муниципальных районов</t>
  </si>
  <si>
    <t xml:space="preserve">Субвенции бюджетам бюджетной системы Российской Федерации </t>
  </si>
  <si>
    <t>2 02 30000 00 0000 000</t>
  </si>
  <si>
    <t>2 0235082 00 0000 150</t>
  </si>
  <si>
    <t>2 0235082 05 0000 150</t>
  </si>
  <si>
    <t xml:space="preserve">  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</si>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</sst>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0_ ;[Red]\-#,##0.00\ "/>
  </numFmts>
  <fonts count="30" x14ac:knownFonts="1">
    <font>
      <sz val="11"/>
      <color theme="1"/>
      <name val="Calibri"/>
      <family val="2"/>
      <charset val="204"/>
      <scheme val="minor"/>
    </font>
    <font>
      <sz val="11"/>
      <color theme="1"/>
      <name val="Calibri"/>
      <family val="2"/>
      <charset val="204"/>
      <scheme val="minor"/>
    </font>
    <font>
      <sz val="10"/>
      <color rgb="FF000000"/>
      <name val="Arial Cyr"/>
    </font>
    <font>
      <sz val="10"/>
      <name val="Arial"/>
      <family val="2"/>
      <charset val="204"/>
    </font>
    <font>
      <sz val="10"/>
      <name val="Helv"/>
      <charset val="204"/>
    </font>
    <font>
      <sz val="11"/>
      <color indexed="8"/>
      <name val="Calibri"/>
      <family val="2"/>
      <charset val="204"/>
    </font>
    <font>
      <b/>
      <sz val="10"/>
      <color rgb="FF000000"/>
      <name val="Arial Cyr"/>
    </font>
    <font>
      <sz val="10"/>
      <color theme="1"/>
      <name val="Calibri Light"/>
      <family val="2"/>
      <charset val="204"/>
    </font>
    <font>
      <b/>
      <sz val="10"/>
      <name val="Calibri Light"/>
      <family val="2"/>
      <charset val="204"/>
    </font>
    <font>
      <sz val="10"/>
      <name val="Calibri Light"/>
      <family val="2"/>
      <charset val="204"/>
    </font>
    <font>
      <b/>
      <sz val="10"/>
      <name val="Corbel"/>
      <family val="2"/>
      <charset val="204"/>
    </font>
    <font>
      <b/>
      <sz val="10"/>
      <color theme="1"/>
      <name val="Calibri Light"/>
      <family val="2"/>
      <charset val="204"/>
    </font>
    <font>
      <b/>
      <sz val="9"/>
      <color indexed="81"/>
      <name val="Tahoma"/>
      <family val="2"/>
      <charset val="204"/>
    </font>
    <font>
      <sz val="9"/>
      <color indexed="81"/>
      <name val="Tahoma"/>
      <family val="2"/>
      <charset val="204"/>
    </font>
    <font>
      <sz val="10"/>
      <color theme="1"/>
      <name val="Calibri"/>
      <family val="2"/>
      <charset val="204"/>
      <scheme val="minor"/>
    </font>
    <font>
      <sz val="14"/>
      <color theme="1"/>
      <name val="Calibri"/>
      <family val="2"/>
      <charset val="204"/>
      <scheme val="minor"/>
    </font>
    <font>
      <b/>
      <sz val="20"/>
      <color theme="1"/>
      <name val="Calibri"/>
      <family val="2"/>
      <charset val="204"/>
      <scheme val="minor"/>
    </font>
    <font>
      <sz val="10"/>
      <color rgb="FF000000"/>
      <name val="Arial"/>
      <family val="2"/>
      <charset val="204"/>
    </font>
    <font>
      <sz val="10"/>
      <name val="Arial Cyr"/>
      <charset val="204"/>
    </font>
    <font>
      <b/>
      <sz val="14"/>
      <name val="Times New Roman"/>
      <family val="1"/>
      <charset val="204"/>
    </font>
    <font>
      <sz val="14"/>
      <name val="Times New Roman"/>
      <family val="1"/>
      <charset val="204"/>
    </font>
    <font>
      <sz val="8"/>
      <color rgb="FF000000"/>
      <name val="Arial"/>
      <family val="2"/>
      <charset val="204"/>
    </font>
    <font>
      <sz val="10"/>
      <color rgb="FF000000"/>
      <name val="Arial"/>
      <family val="2"/>
    </font>
    <font>
      <b/>
      <sz val="14"/>
      <color rgb="FF000000"/>
      <name val="Times New Roman"/>
      <family val="1"/>
      <charset val="204"/>
    </font>
    <font>
      <sz val="14"/>
      <color rgb="FF000000"/>
      <name val="Times New Roman"/>
      <family val="1"/>
      <charset val="204"/>
    </font>
    <font>
      <sz val="14"/>
      <color theme="1"/>
      <name val="Times New Roman"/>
      <family val="1"/>
      <charset val="204"/>
    </font>
    <font>
      <sz val="14"/>
      <color indexed="8"/>
      <name val="Times New Roman"/>
      <family val="1"/>
      <charset val="204"/>
    </font>
    <font>
      <b/>
      <sz val="14"/>
      <color indexed="8"/>
      <name val="Times New Roman"/>
      <family val="1"/>
      <charset val="204"/>
    </font>
    <font>
      <b/>
      <sz val="12"/>
      <color rgb="FF000000"/>
      <name val="Times New Roman"/>
      <family val="1"/>
      <charset val="204"/>
    </font>
    <font>
      <sz val="14"/>
      <color rgb="FF000000"/>
      <name val="Arial Cyr"/>
    </font>
  </fonts>
  <fills count="12">
    <fill>
      <patternFill patternType="none"/>
    </fill>
    <fill>
      <patternFill patternType="gray125"/>
    </fill>
    <fill>
      <patternFill patternType="solid">
        <fgColor theme="0"/>
        <bgColor indexed="64"/>
      </patternFill>
    </fill>
    <fill>
      <patternFill patternType="solid">
        <fgColor rgb="FFCCFFFF"/>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4" tint="0.79998168889431442"/>
        <bgColor theme="4" tint="0.79998168889431442"/>
      </patternFill>
    </fill>
    <fill>
      <patternFill patternType="solid">
        <fgColor theme="4" tint="0.59999389629810485"/>
        <bgColor indexed="64"/>
      </patternFill>
    </fill>
    <fill>
      <patternFill patternType="solid">
        <fgColor rgb="FFFFFFCC"/>
      </patternFill>
    </fill>
    <fill>
      <patternFill patternType="solid">
        <fgColor theme="3" tint="0.59999389629810485"/>
        <bgColor indexed="64"/>
      </patternFill>
    </fill>
    <fill>
      <patternFill patternType="solid">
        <fgColor theme="0" tint="-0.14999847407452621"/>
        <bgColor indexed="64"/>
      </patternFill>
    </fill>
    <fill>
      <patternFill patternType="solid">
        <fgColor theme="9" tint="0.59999389629810485"/>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bottom style="thin">
        <color indexed="64"/>
      </bottom>
      <diagonal/>
    </border>
    <border>
      <left style="thin">
        <color indexed="64"/>
      </left>
      <right/>
      <top style="thin">
        <color indexed="64"/>
      </top>
      <bottom style="thin">
        <color indexed="64"/>
      </bottom>
      <diagonal/>
    </border>
    <border>
      <left/>
      <right/>
      <top/>
      <bottom style="thin">
        <color theme="4" tint="0.39997558519241921"/>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rgb="FFD9D9D9"/>
      </left>
      <right style="thin">
        <color rgb="FFD9D9D9"/>
      </right>
      <top/>
      <bottom style="thin">
        <color rgb="FFD9D9D9"/>
      </bottom>
      <diagonal/>
    </border>
    <border>
      <left style="thin">
        <color rgb="FFB2B2B2"/>
      </left>
      <right style="thin">
        <color rgb="FFB2B2B2"/>
      </right>
      <top style="thin">
        <color rgb="FFB2B2B2"/>
      </top>
      <bottom style="thin">
        <color rgb="FFB2B2B2"/>
      </bottom>
      <diagonal/>
    </border>
    <border>
      <left style="thin">
        <color rgb="FF000000"/>
      </left>
      <right style="medium">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rgb="FF000000"/>
      </left>
      <right style="medium">
        <color rgb="FF000000"/>
      </right>
      <top style="thin">
        <color rgb="FF000000"/>
      </top>
      <bottom/>
      <diagonal/>
    </border>
    <border>
      <left/>
      <right/>
      <top style="thin">
        <color rgb="FF000000"/>
      </top>
      <bottom/>
      <diagonal/>
    </border>
  </borders>
  <cellStyleXfs count="20">
    <xf numFmtId="0" fontId="0" fillId="0" borderId="0"/>
    <xf numFmtId="49" fontId="2" fillId="0" borderId="2">
      <alignment horizontal="left" vertical="top" wrapText="1"/>
    </xf>
    <xf numFmtId="4" fontId="2" fillId="0" borderId="2">
      <alignment horizontal="right" vertical="top" shrinkToFit="1"/>
    </xf>
    <xf numFmtId="0" fontId="1" fillId="0" borderId="0"/>
    <xf numFmtId="0" fontId="3" fillId="0" borderId="0"/>
    <xf numFmtId="0" fontId="4" fillId="0" borderId="0"/>
    <xf numFmtId="164" fontId="5" fillId="0" borderId="0" applyFont="0" applyFill="0" applyBorder="0" applyAlignment="0" applyProtection="0"/>
    <xf numFmtId="4" fontId="6" fillId="3" borderId="2">
      <alignment horizontal="right" vertical="top" shrinkToFit="1"/>
    </xf>
    <xf numFmtId="1" fontId="2" fillId="0" borderId="2">
      <alignment horizontal="center" vertical="top" shrinkToFit="1"/>
    </xf>
    <xf numFmtId="0" fontId="17" fillId="0" borderId="8">
      <alignment horizontal="left" vertical="top" wrapText="1"/>
    </xf>
    <xf numFmtId="0" fontId="18" fillId="0" borderId="0"/>
    <xf numFmtId="0" fontId="1" fillId="0" borderId="0"/>
    <xf numFmtId="0" fontId="1" fillId="8" borderId="9" applyNumberFormat="0" applyFont="0" applyAlignment="0" applyProtection="0"/>
    <xf numFmtId="49" fontId="21" fillId="0" borderId="2">
      <alignment horizontal="center"/>
    </xf>
    <xf numFmtId="0" fontId="21" fillId="0" borderId="10">
      <alignment horizontal="left" wrapText="1" indent="2"/>
    </xf>
    <xf numFmtId="4" fontId="22" fillId="0" borderId="8">
      <alignment horizontal="right" vertical="top" shrinkToFit="1"/>
    </xf>
    <xf numFmtId="49" fontId="21" fillId="0" borderId="2">
      <alignment horizontal="center"/>
    </xf>
    <xf numFmtId="0" fontId="21" fillId="0" borderId="10">
      <alignment horizontal="left" wrapText="1" indent="2"/>
    </xf>
    <xf numFmtId="0" fontId="6" fillId="0" borderId="2">
      <alignment vertical="top" wrapText="1"/>
    </xf>
    <xf numFmtId="4" fontId="6" fillId="3" borderId="13">
      <alignment horizontal="right" vertical="top" shrinkToFit="1"/>
    </xf>
  </cellStyleXfs>
  <cellXfs count="104">
    <xf numFmtId="0" fontId="0" fillId="0" borderId="0" xfId="0"/>
    <xf numFmtId="0" fontId="9" fillId="0" borderId="0" xfId="0" applyFont="1" applyFill="1" applyAlignment="1">
      <alignment horizontal="center" vertical="center"/>
    </xf>
    <xf numFmtId="0" fontId="9" fillId="0" borderId="0" xfId="0" quotePrefix="1" applyNumberFormat="1" applyFont="1" applyFill="1" applyBorder="1" applyAlignment="1">
      <alignment horizontal="center" vertical="center" shrinkToFit="1"/>
    </xf>
    <xf numFmtId="0" fontId="9" fillId="0" borderId="0" xfId="0" quotePrefix="1" applyNumberFormat="1" applyFont="1" applyFill="1" applyBorder="1" applyAlignment="1">
      <alignment horizontal="center" vertical="center" wrapText="1" shrinkToFit="1"/>
    </xf>
    <xf numFmtId="4" fontId="9" fillId="0" borderId="0" xfId="0" applyNumberFormat="1" applyFont="1" applyFill="1" applyBorder="1" applyAlignment="1">
      <alignment horizontal="center" vertical="center" shrinkToFit="1"/>
    </xf>
    <xf numFmtId="4" fontId="9" fillId="0" borderId="0" xfId="0" applyNumberFormat="1" applyFont="1" applyFill="1" applyBorder="1" applyAlignment="1">
      <alignment horizontal="center" vertical="center" wrapText="1" shrinkToFit="1"/>
    </xf>
    <xf numFmtId="165" fontId="9" fillId="0" borderId="0" xfId="0" applyNumberFormat="1" applyFont="1" applyFill="1" applyBorder="1" applyAlignment="1">
      <alignment horizontal="center" vertical="center" wrapText="1" shrinkToFit="1"/>
    </xf>
    <xf numFmtId="0" fontId="8" fillId="0" borderId="0" xfId="0" applyFont="1" applyFill="1" applyAlignment="1">
      <alignment horizontal="center" vertical="center"/>
    </xf>
    <xf numFmtId="4" fontId="9" fillId="0" borderId="0" xfId="0" applyNumberFormat="1" applyFont="1" applyFill="1" applyAlignment="1">
      <alignment horizontal="center" vertical="center"/>
    </xf>
    <xf numFmtId="0" fontId="7" fillId="0" borderId="0" xfId="0" pivotButton="1" applyFont="1"/>
    <xf numFmtId="0" fontId="7" fillId="0" borderId="0" xfId="0" applyFont="1" applyAlignment="1">
      <alignment horizontal="left"/>
    </xf>
    <xf numFmtId="0" fontId="7" fillId="0" borderId="0" xfId="0" applyFont="1"/>
    <xf numFmtId="4" fontId="11" fillId="6" borderId="5" xfId="0" applyNumberFormat="1" applyFont="1" applyFill="1" applyBorder="1" applyAlignment="1">
      <alignment horizontal="center" vertical="center"/>
    </xf>
    <xf numFmtId="4" fontId="7" fillId="0" borderId="0" xfId="0" applyNumberFormat="1" applyFont="1" applyAlignment="1">
      <alignment horizontal="center" vertical="center"/>
    </xf>
    <xf numFmtId="4" fontId="8" fillId="0" borderId="0" xfId="0" applyNumberFormat="1" applyFont="1" applyFill="1" applyAlignment="1">
      <alignment horizontal="center" vertical="center"/>
    </xf>
    <xf numFmtId="49" fontId="8" fillId="5" borderId="1" xfId="0" applyNumberFormat="1" applyFont="1" applyFill="1" applyBorder="1" applyAlignment="1">
      <alignment horizontal="center" vertical="center" wrapText="1" shrinkToFit="1"/>
    </xf>
    <xf numFmtId="4" fontId="8" fillId="5" borderId="1" xfId="0" applyNumberFormat="1" applyFont="1" applyFill="1" applyBorder="1" applyAlignment="1">
      <alignment horizontal="center" vertical="center" wrapText="1"/>
    </xf>
    <xf numFmtId="49" fontId="8" fillId="4" borderId="1" xfId="0" applyNumberFormat="1" applyFont="1" applyFill="1" applyBorder="1" applyAlignment="1">
      <alignment horizontal="center" vertical="center" wrapText="1" shrinkToFit="1"/>
    </xf>
    <xf numFmtId="0" fontId="9" fillId="0" borderId="7" xfId="0" applyNumberFormat="1" applyFont="1" applyFill="1" applyBorder="1" applyAlignment="1">
      <alignment horizontal="left" vertical="center" wrapText="1"/>
    </xf>
    <xf numFmtId="4" fontId="9" fillId="0" borderId="7" xfId="0" applyNumberFormat="1" applyFont="1" applyFill="1" applyBorder="1" applyAlignment="1">
      <alignment horizontal="center" vertical="center" shrinkToFit="1"/>
    </xf>
    <xf numFmtId="4" fontId="7" fillId="0" borderId="7" xfId="0" applyNumberFormat="1" applyFont="1" applyBorder="1" applyAlignment="1">
      <alignment horizontal="center" vertical="center"/>
    </xf>
    <xf numFmtId="10" fontId="7" fillId="0" borderId="7" xfId="0" applyNumberFormat="1" applyFont="1" applyBorder="1" applyAlignment="1">
      <alignment horizontal="center" vertical="center"/>
    </xf>
    <xf numFmtId="10" fontId="7" fillId="7" borderId="6" xfId="0" applyNumberFormat="1" applyFont="1" applyFill="1" applyBorder="1" applyAlignment="1">
      <alignment horizontal="center" vertical="center" wrapText="1"/>
    </xf>
    <xf numFmtId="0" fontId="9" fillId="0" borderId="7" xfId="0" quotePrefix="1" applyNumberFormat="1" applyFont="1" applyFill="1" applyBorder="1" applyAlignment="1">
      <alignment horizontal="center" vertical="center" shrinkToFit="1"/>
    </xf>
    <xf numFmtId="0" fontId="14" fillId="0" borderId="1" xfId="0" applyFont="1" applyBorder="1" applyAlignment="1">
      <alignment horizontal="left" vertical="center" wrapText="1"/>
    </xf>
    <xf numFmtId="0" fontId="0" fillId="0" borderId="0" xfId="0" applyAlignment="1">
      <alignment horizontal="left" vertical="center"/>
    </xf>
    <xf numFmtId="0" fontId="15" fillId="0" borderId="0" xfId="0" applyFont="1"/>
    <xf numFmtId="0" fontId="20" fillId="2" borderId="1" xfId="0" applyFont="1" applyFill="1" applyBorder="1" applyAlignment="1">
      <alignment vertical="top" wrapText="1"/>
    </xf>
    <xf numFmtId="0" fontId="20" fillId="2" borderId="0" xfId="0" applyFont="1" applyFill="1" applyAlignment="1">
      <alignment vertical="center" wrapText="1"/>
    </xf>
    <xf numFmtId="4" fontId="19" fillId="2" borderId="0" xfId="0" applyNumberFormat="1" applyFont="1" applyFill="1" applyBorder="1" applyAlignment="1">
      <alignment horizontal="center" vertical="center"/>
    </xf>
    <xf numFmtId="0" fontId="20" fillId="2" borderId="1" xfId="0" applyFont="1" applyFill="1" applyBorder="1" applyAlignment="1">
      <alignment horizontal="center" vertical="center" wrapText="1"/>
    </xf>
    <xf numFmtId="49" fontId="20" fillId="2" borderId="1" xfId="0" applyNumberFormat="1" applyFont="1" applyFill="1" applyBorder="1" applyAlignment="1">
      <alignment horizontal="center" vertical="center" wrapText="1"/>
    </xf>
    <xf numFmtId="4" fontId="20" fillId="2" borderId="1" xfId="0" applyNumberFormat="1" applyFont="1" applyFill="1" applyBorder="1" applyAlignment="1">
      <alignment horizontal="center" vertical="center" wrapText="1"/>
    </xf>
    <xf numFmtId="49" fontId="20" fillId="2" borderId="4" xfId="0" applyNumberFormat="1" applyFont="1" applyFill="1" applyBorder="1" applyAlignment="1">
      <alignment horizontal="center" vertical="center" wrapText="1"/>
    </xf>
    <xf numFmtId="4" fontId="19" fillId="2" borderId="4" xfId="0" applyNumberFormat="1" applyFont="1" applyFill="1" applyBorder="1" applyAlignment="1">
      <alignment horizontal="center" vertical="center" wrapText="1"/>
    </xf>
    <xf numFmtId="4" fontId="19" fillId="2" borderId="4" xfId="0" quotePrefix="1" applyNumberFormat="1" applyFont="1" applyFill="1" applyBorder="1" applyAlignment="1">
      <alignment horizontal="center" vertical="center" wrapText="1"/>
    </xf>
    <xf numFmtId="4" fontId="19" fillId="2" borderId="1" xfId="0" applyNumberFormat="1" applyFont="1" applyFill="1" applyBorder="1" applyAlignment="1">
      <alignment horizontal="center" vertical="center" wrapText="1"/>
    </xf>
    <xf numFmtId="4" fontId="19" fillId="2" borderId="1" xfId="0" quotePrefix="1" applyNumberFormat="1" applyFont="1" applyFill="1" applyBorder="1" applyAlignment="1">
      <alignment horizontal="center" vertical="center" wrapText="1"/>
    </xf>
    <xf numFmtId="4" fontId="20" fillId="2" borderId="4" xfId="0" applyNumberFormat="1" applyFont="1" applyFill="1" applyBorder="1" applyAlignment="1">
      <alignment horizontal="center" vertical="center" wrapText="1"/>
    </xf>
    <xf numFmtId="4" fontId="20" fillId="2" borderId="4" xfId="0" quotePrefix="1" applyNumberFormat="1" applyFont="1" applyFill="1" applyBorder="1" applyAlignment="1">
      <alignment horizontal="center" vertical="center" wrapText="1"/>
    </xf>
    <xf numFmtId="4" fontId="20" fillId="2" borderId="1" xfId="0" quotePrefix="1" applyNumberFormat="1" applyFont="1" applyFill="1" applyBorder="1" applyAlignment="1">
      <alignment horizontal="center" vertical="center" wrapText="1"/>
    </xf>
    <xf numFmtId="0" fontId="19" fillId="2" borderId="0" xfId="0" applyFont="1" applyFill="1" applyAlignment="1">
      <alignment vertical="center" wrapText="1"/>
    </xf>
    <xf numFmtId="0" fontId="20" fillId="2" borderId="0" xfId="0" applyFont="1" applyFill="1" applyBorder="1" applyAlignment="1">
      <alignment vertical="center" wrapText="1"/>
    </xf>
    <xf numFmtId="4" fontId="20" fillId="2" borderId="0" xfId="0" applyNumberFormat="1" applyFont="1" applyFill="1" applyBorder="1" applyAlignment="1">
      <alignment vertical="center" wrapText="1"/>
    </xf>
    <xf numFmtId="4" fontId="20" fillId="2" borderId="0" xfId="0" applyNumberFormat="1" applyFont="1" applyFill="1" applyAlignment="1">
      <alignment vertical="center" wrapText="1"/>
    </xf>
    <xf numFmtId="0" fontId="20" fillId="0" borderId="1" xfId="0" applyFont="1" applyFill="1" applyBorder="1" applyAlignment="1">
      <alignment vertical="top" wrapText="1"/>
    </xf>
    <xf numFmtId="49" fontId="23" fillId="2" borderId="2" xfId="16" applyNumberFormat="1" applyFont="1" applyFill="1" applyAlignment="1" applyProtection="1">
      <alignment horizontal="left"/>
    </xf>
    <xf numFmtId="0" fontId="19" fillId="2" borderId="0" xfId="0" applyFont="1" applyFill="1" applyBorder="1" applyAlignment="1">
      <alignment horizontal="left" vertical="center" wrapText="1"/>
    </xf>
    <xf numFmtId="0" fontId="24" fillId="2" borderId="10" xfId="17" applyNumberFormat="1" applyFont="1" applyFill="1" applyAlignment="1" applyProtection="1">
      <alignment wrapText="1"/>
    </xf>
    <xf numFmtId="0" fontId="23" fillId="0" borderId="10" xfId="17" applyNumberFormat="1" applyFont="1" applyAlignment="1" applyProtection="1">
      <alignment wrapText="1"/>
    </xf>
    <xf numFmtId="49" fontId="24" fillId="0" borderId="2" xfId="16" applyNumberFormat="1" applyFont="1" applyAlignment="1" applyProtection="1">
      <alignment horizontal="left"/>
    </xf>
    <xf numFmtId="0" fontId="24" fillId="0" borderId="10" xfId="17" applyNumberFormat="1" applyFont="1" applyAlignment="1" applyProtection="1">
      <alignment wrapText="1"/>
    </xf>
    <xf numFmtId="0" fontId="19" fillId="2" borderId="1" xfId="0" applyFont="1" applyFill="1" applyBorder="1" applyAlignment="1">
      <alignment vertical="top" shrinkToFit="1"/>
    </xf>
    <xf numFmtId="0" fontId="19" fillId="2" borderId="1" xfId="0" applyFont="1" applyFill="1" applyBorder="1" applyAlignment="1">
      <alignment horizontal="left" vertical="top" wrapText="1"/>
    </xf>
    <xf numFmtId="0" fontId="20" fillId="2" borderId="1" xfId="0" applyFont="1" applyFill="1" applyBorder="1" applyAlignment="1">
      <alignment horizontal="left" vertical="top" wrapText="1"/>
    </xf>
    <xf numFmtId="4" fontId="19" fillId="9" borderId="7" xfId="0" applyNumberFormat="1" applyFont="1" applyFill="1" applyBorder="1" applyAlignment="1">
      <alignment horizontal="center" vertical="center" wrapText="1"/>
    </xf>
    <xf numFmtId="0" fontId="20" fillId="2" borderId="1" xfId="0" applyNumberFormat="1" applyFont="1" applyFill="1" applyBorder="1" applyAlignment="1">
      <alignment horizontal="left" vertical="top" wrapText="1"/>
    </xf>
    <xf numFmtId="0" fontId="19" fillId="10" borderId="1" xfId="0" applyFont="1" applyFill="1" applyBorder="1" applyAlignment="1">
      <alignment vertical="top" shrinkToFit="1"/>
    </xf>
    <xf numFmtId="0" fontId="19" fillId="10" borderId="1" xfId="0" applyFont="1" applyFill="1" applyBorder="1" applyAlignment="1">
      <alignment horizontal="left" vertical="top" wrapText="1"/>
    </xf>
    <xf numFmtId="4" fontId="20" fillId="2" borderId="11" xfId="0" applyNumberFormat="1" applyFont="1" applyFill="1" applyBorder="1" applyAlignment="1">
      <alignment horizontal="center" vertical="center" wrapText="1"/>
    </xf>
    <xf numFmtId="0" fontId="19" fillId="10" borderId="1" xfId="0" applyFont="1" applyFill="1" applyBorder="1" applyAlignment="1">
      <alignment vertical="center" shrinkToFit="1"/>
    </xf>
    <xf numFmtId="0" fontId="19" fillId="10" borderId="1" xfId="0" applyFont="1" applyFill="1" applyBorder="1" applyAlignment="1">
      <alignment horizontal="left" vertical="center" wrapText="1"/>
    </xf>
    <xf numFmtId="0" fontId="19" fillId="2" borderId="1" xfId="0" quotePrefix="1" applyNumberFormat="1" applyFont="1" applyFill="1" applyBorder="1" applyAlignment="1">
      <alignment horizontal="left" vertical="center" wrapText="1"/>
    </xf>
    <xf numFmtId="0" fontId="19" fillId="2" borderId="1" xfId="0" applyNumberFormat="1" applyFont="1" applyFill="1" applyBorder="1" applyAlignment="1">
      <alignment horizontal="left" vertical="center" wrapText="1"/>
    </xf>
    <xf numFmtId="0" fontId="25" fillId="2" borderId="1" xfId="0" applyFont="1" applyFill="1" applyBorder="1" applyAlignment="1">
      <alignment horizontal="left" vertical="center" wrapText="1"/>
    </xf>
    <xf numFmtId="0" fontId="25" fillId="2" borderId="10" xfId="17" applyNumberFormat="1" applyFont="1" applyFill="1" applyAlignment="1" applyProtection="1">
      <alignment wrapText="1"/>
    </xf>
    <xf numFmtId="0" fontId="26" fillId="2" borderId="1" xfId="0" applyFont="1" applyFill="1" applyBorder="1" applyAlignment="1">
      <alignment horizontal="left" vertical="center" wrapText="1"/>
    </xf>
    <xf numFmtId="0" fontId="27" fillId="2" borderId="1" xfId="0" applyFont="1" applyFill="1" applyBorder="1" applyAlignment="1">
      <alignment horizontal="left" vertical="center" wrapText="1"/>
    </xf>
    <xf numFmtId="0" fontId="26" fillId="2" borderId="6" xfId="0" applyFont="1" applyFill="1" applyBorder="1" applyAlignment="1">
      <alignment horizontal="left" vertical="center" wrapText="1"/>
    </xf>
    <xf numFmtId="0" fontId="24" fillId="0" borderId="12" xfId="17" applyNumberFormat="1" applyFont="1" applyBorder="1" applyAlignment="1" applyProtection="1">
      <alignment wrapText="1"/>
    </xf>
    <xf numFmtId="0" fontId="19" fillId="11" borderId="1" xfId="0" applyFont="1" applyFill="1" applyBorder="1" applyAlignment="1">
      <alignment vertical="top" wrapText="1"/>
    </xf>
    <xf numFmtId="0" fontId="19" fillId="11" borderId="1" xfId="0" applyFont="1" applyFill="1" applyBorder="1" applyAlignment="1">
      <alignment horizontal="center" vertical="top" wrapText="1"/>
    </xf>
    <xf numFmtId="0" fontId="19" fillId="2" borderId="1" xfId="0" applyFont="1" applyFill="1" applyBorder="1" applyAlignment="1">
      <alignment horizontal="center" vertical="top" wrapText="1"/>
    </xf>
    <xf numFmtId="0" fontId="20" fillId="2" borderId="1" xfId="0" applyFont="1" applyFill="1" applyBorder="1" applyAlignment="1">
      <alignment horizontal="center" vertical="top" wrapText="1"/>
    </xf>
    <xf numFmtId="0" fontId="19" fillId="0" borderId="1" xfId="0" applyFont="1" applyBorder="1" applyAlignment="1">
      <alignment horizontal="center" vertical="top"/>
    </xf>
    <xf numFmtId="0" fontId="20" fillId="0" borderId="1" xfId="0" applyFont="1" applyFill="1" applyBorder="1" applyAlignment="1">
      <alignment horizontal="center" vertical="top" wrapText="1"/>
    </xf>
    <xf numFmtId="0" fontId="20" fillId="0" borderId="1" xfId="0" applyFont="1" applyBorder="1" applyAlignment="1">
      <alignment horizontal="center" vertical="top"/>
    </xf>
    <xf numFmtId="0" fontId="19" fillId="11" borderId="1" xfId="0" applyFont="1" applyFill="1" applyBorder="1" applyAlignment="1">
      <alignment horizontal="left" vertical="top" wrapText="1"/>
    </xf>
    <xf numFmtId="0" fontId="19" fillId="0" borderId="1" xfId="0" applyFont="1" applyBorder="1" applyAlignment="1">
      <alignment horizontal="left" wrapText="1"/>
    </xf>
    <xf numFmtId="0" fontId="20" fillId="0" borderId="1" xfId="0" applyFont="1" applyFill="1" applyBorder="1" applyAlignment="1">
      <alignment horizontal="left" vertical="top" wrapText="1"/>
    </xf>
    <xf numFmtId="0" fontId="19" fillId="0" borderId="1" xfId="0" applyFont="1" applyBorder="1" applyAlignment="1">
      <alignment horizontal="left" vertical="top" wrapText="1"/>
    </xf>
    <xf numFmtId="0" fontId="20" fillId="0" borderId="1" xfId="0" applyFont="1" applyBorder="1" applyAlignment="1">
      <alignment horizontal="left" vertical="top" wrapText="1"/>
    </xf>
    <xf numFmtId="4" fontId="28" fillId="2" borderId="2" xfId="2" applyNumberFormat="1" applyFont="1" applyFill="1" applyAlignment="1" applyProtection="1">
      <alignment horizontal="center" vertical="top" shrinkToFit="1"/>
    </xf>
    <xf numFmtId="4" fontId="19" fillId="10" borderId="1" xfId="0" applyNumberFormat="1" applyFont="1" applyFill="1" applyBorder="1" applyAlignment="1">
      <alignment horizontal="center" vertical="center" wrapText="1"/>
    </xf>
    <xf numFmtId="4" fontId="19" fillId="10" borderId="4" xfId="0" applyNumberFormat="1" applyFont="1" applyFill="1" applyBorder="1" applyAlignment="1">
      <alignment horizontal="center" vertical="center" wrapText="1"/>
    </xf>
    <xf numFmtId="4" fontId="20" fillId="10" borderId="4" xfId="0" quotePrefix="1" applyNumberFormat="1" applyFont="1" applyFill="1" applyBorder="1" applyAlignment="1">
      <alignment horizontal="center" vertical="center" wrapText="1"/>
    </xf>
    <xf numFmtId="4" fontId="19" fillId="10" borderId="4" xfId="0" quotePrefix="1" applyNumberFormat="1" applyFont="1" applyFill="1" applyBorder="1" applyAlignment="1">
      <alignment horizontal="center" vertical="center" wrapText="1"/>
    </xf>
    <xf numFmtId="4" fontId="19" fillId="10" borderId="1" xfId="0" quotePrefix="1" applyNumberFormat="1" applyFont="1" applyFill="1" applyBorder="1" applyAlignment="1">
      <alignment horizontal="center" vertical="center" wrapText="1"/>
    </xf>
    <xf numFmtId="4" fontId="19" fillId="11" borderId="1" xfId="0" applyNumberFormat="1" applyFont="1" applyFill="1" applyBorder="1" applyAlignment="1">
      <alignment horizontal="center" vertical="center" wrapText="1"/>
    </xf>
    <xf numFmtId="4" fontId="19" fillId="11" borderId="4" xfId="0" applyNumberFormat="1" applyFont="1" applyFill="1" applyBorder="1" applyAlignment="1">
      <alignment horizontal="center" vertical="center" wrapText="1"/>
    </xf>
    <xf numFmtId="4" fontId="20" fillId="11" borderId="4" xfId="0" quotePrefix="1" applyNumberFormat="1" applyFont="1" applyFill="1" applyBorder="1" applyAlignment="1">
      <alignment horizontal="center" vertical="center" wrapText="1"/>
    </xf>
    <xf numFmtId="4" fontId="29" fillId="11" borderId="2" xfId="2" applyNumberFormat="1" applyFont="1" applyFill="1" applyProtection="1">
      <alignment horizontal="right" vertical="top" shrinkToFit="1"/>
    </xf>
    <xf numFmtId="4" fontId="19" fillId="11" borderId="4" xfId="0" quotePrefix="1" applyNumberFormat="1" applyFont="1" applyFill="1" applyBorder="1" applyAlignment="1">
      <alignment horizontal="center" vertical="center" wrapText="1"/>
    </xf>
    <xf numFmtId="4" fontId="29" fillId="11" borderId="2" xfId="2" applyNumberFormat="1" applyFont="1" applyFill="1" applyAlignment="1" applyProtection="1">
      <alignment horizontal="center" vertical="center" shrinkToFit="1"/>
    </xf>
    <xf numFmtId="4" fontId="19" fillId="11" borderId="1" xfId="0" quotePrefix="1" applyNumberFormat="1" applyFont="1" applyFill="1" applyBorder="1" applyAlignment="1">
      <alignment horizontal="center" vertical="center" wrapText="1"/>
    </xf>
    <xf numFmtId="4" fontId="19" fillId="2" borderId="11" xfId="0" applyNumberFormat="1" applyFont="1" applyFill="1" applyBorder="1" applyAlignment="1">
      <alignment horizontal="center" vertical="center" wrapText="1"/>
    </xf>
    <xf numFmtId="4" fontId="23" fillId="11" borderId="2" xfId="2" applyNumberFormat="1" applyFont="1" applyFill="1" applyAlignment="1" applyProtection="1">
      <alignment horizontal="center" vertical="center" shrinkToFit="1"/>
    </xf>
    <xf numFmtId="4" fontId="28" fillId="11" borderId="2" xfId="2" applyNumberFormat="1" applyFont="1" applyFill="1" applyAlignment="1" applyProtection="1">
      <alignment horizontal="center" vertical="top" shrinkToFit="1"/>
    </xf>
    <xf numFmtId="0" fontId="19" fillId="9" borderId="7" xfId="0" applyFont="1" applyFill="1" applyBorder="1" applyAlignment="1">
      <alignment horizontal="center" vertical="center" wrapText="1"/>
    </xf>
    <xf numFmtId="4" fontId="19" fillId="2" borderId="3" xfId="0" applyNumberFormat="1" applyFont="1" applyFill="1" applyBorder="1" applyAlignment="1">
      <alignment horizontal="center" vertical="center"/>
    </xf>
    <xf numFmtId="4" fontId="19" fillId="2" borderId="0" xfId="0" applyNumberFormat="1" applyFont="1" applyFill="1" applyBorder="1" applyAlignment="1">
      <alignment horizontal="center" vertical="center"/>
    </xf>
    <xf numFmtId="0" fontId="20" fillId="2" borderId="0" xfId="0" applyFont="1" applyFill="1" applyAlignment="1">
      <alignment horizontal="right" vertical="center" wrapText="1"/>
    </xf>
    <xf numFmtId="0" fontId="15" fillId="0" borderId="0" xfId="0" applyFont="1" applyAlignment="1">
      <alignment horizontal="right" vertical="center" wrapText="1"/>
    </xf>
    <xf numFmtId="0" fontId="16" fillId="0" borderId="3" xfId="0" applyFont="1" applyBorder="1" applyAlignment="1">
      <alignment horizontal="left" vertical="center" wrapText="1"/>
    </xf>
  </cellXfs>
  <cellStyles count="20">
    <cellStyle name="ex73" xfId="9"/>
    <cellStyle name="xl26" xfId="8"/>
    <cellStyle name="xl31" xfId="17"/>
    <cellStyle name="xl34" xfId="14"/>
    <cellStyle name="xl35" xfId="19"/>
    <cellStyle name="xl38" xfId="1"/>
    <cellStyle name="xl40" xfId="18"/>
    <cellStyle name="xl42" xfId="2"/>
    <cellStyle name="xl43" xfId="16"/>
    <cellStyle name="xl49" xfId="15"/>
    <cellStyle name="xl52" xfId="13"/>
    <cellStyle name="xl63" xfId="7"/>
    <cellStyle name="Обычный" xfId="0" builtinId="0"/>
    <cellStyle name="Обычный 2" xfId="3"/>
    <cellStyle name="Обычный 3" xfId="4"/>
    <cellStyle name="Обычный 3 2" xfId="11"/>
    <cellStyle name="Обычный 4" xfId="10"/>
    <cellStyle name="Примечание 2" xfId="12"/>
    <cellStyle name="Стиль 1" xfId="5"/>
    <cellStyle name="Финансовый 2" xfId="6"/>
  </cellStyles>
  <dxfs count="8">
    <dxf>
      <alignment vertical="center" readingOrder="0"/>
    </dxf>
    <dxf>
      <alignment vertical="center" readingOrder="0"/>
    </dxf>
    <dxf>
      <alignment horizontal="center" readingOrder="0"/>
    </dxf>
    <dxf>
      <alignment horizontal="center" readingOrder="0"/>
    </dxf>
    <dxf>
      <font>
        <sz val="10"/>
      </font>
    </dxf>
    <dxf>
      <font>
        <name val="Calibri Light"/>
        <scheme val="none"/>
      </font>
    </dxf>
    <dxf>
      <numFmt numFmtId="4" formatCode="#,##0.00"/>
    </dxf>
    <dxf>
      <numFmt numFmtId="4" formatCode="#,##0.00"/>
    </dxf>
  </dxfs>
  <tableStyles count="0" defaultTableStyle="TableStyleMedium2" defaultPivotStyle="PivotStyleLight16"/>
  <colors>
    <mruColors>
      <color rgb="FFFFCCFF"/>
      <color rgb="FF000099"/>
      <color rgb="FF0000CC"/>
      <color rgb="FFCC0066"/>
      <color rgb="FFB9FFDC"/>
      <color rgb="FFFFCCCC"/>
      <color rgb="FF99FFCC"/>
      <color rgb="FFFFFF99"/>
      <color rgb="FFFFFFCC"/>
      <color rgb="FF0099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pivotCacheDefinition" Target="pivotCache/pivotCacheDefinition1.xml"/></Relationships>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Кулешов" refreshedDate="43501.646071875002" createdVersion="4" refreshedVersion="4" minRefreshableVersion="3" recordCount="154">
  <cacheSource type="worksheet">
    <worksheetSource ref="B1:D155" sheet="data 2018"/>
  </cacheSource>
  <cacheFields count="3">
    <cacheField name="ГАД" numFmtId="0">
      <sharedItems containsSemiMixedTypes="0" containsString="0" containsNumber="1" containsInteger="1" minValue="803" maxValue="842" count="17">
        <n v="818"/>
        <n v="819"/>
        <n v="825"/>
        <n v="816"/>
        <n v="821"/>
        <n v="832"/>
        <n v="814"/>
        <n v="815"/>
        <n v="811"/>
        <n v="840"/>
        <n v="817"/>
        <n v="812"/>
        <n v="842"/>
        <n v="808"/>
        <n v="836"/>
        <n v="803"/>
        <n v="837"/>
      </sharedItems>
    </cacheField>
    <cacheField name="КБК" numFmtId="0">
      <sharedItems count="224">
        <s v="2 02 15001 02 0000 150"/>
        <s v="2 02 15002 02 0000 150"/>
        <s v="2 02 15009 02 0000 150"/>
        <s v="2 02 15213 02 0000 150"/>
        <s v="2 02 20051 00 0000 150"/>
        <s v="2 02 25021 02 0000 150"/>
        <s v="2 02 25027 02 0000 150"/>
        <s v="2 02 23009 02 0000 150"/>
        <s v="2 02 25066 02 0000 150"/>
        <s v="2 02 25081 02 0000 150"/>
        <s v="2 02 25082 02 0000 150"/>
        <s v="2 02 25084 02 0000 150"/>
        <s v="2 02 25086 02 0000 150"/>
        <s v="2 02 25097 02 0000 150"/>
        <s v="2 02 25198 02 0000 150"/>
        <s v="2 02 25209 02 0000 150"/>
        <s v="2 02 25382 02 0000 150"/>
        <s v="2 02 25402 02 0000 150"/>
        <s v="2 02 25462 02 0000 150"/>
        <s v="2 02 25467 02 0000 150"/>
        <s v="2 02 25497 02 0000 150"/>
        <s v="2 02 25516 02 0000 150"/>
        <s v="2 02 25517 02 0000 150"/>
        <s v="2 02 25519 02 0000 150"/>
        <s v="2 02 25520 02 0000 150"/>
        <s v="2 02 25527 02 0000 150"/>
        <s v="2 02 25533 02 0000 150"/>
        <s v="2 02 25534 02 0000 150"/>
        <s v="2 02 25541 02 0000 150"/>
        <s v="2 02 25542 02 0000 150"/>
        <s v="2 02 25543 02 0000 150"/>
        <s v="2 02 25544 02 0000 150"/>
        <s v="2 02 25555 02 0000 150"/>
        <s v="2 02 25560 02 0000 150"/>
        <s v="2 02 25567 02 0000 150"/>
        <s v="2 02 20077 02 0000 150"/>
        <s v="2 02 25568 02 0000 150"/>
        <s v="2 02 25674 02 0000 150"/>
        <s v="2 02 35118 02 0000 150"/>
        <s v="2 02 35120 02 0000 150"/>
        <s v="2 02 35128 02 0000 150"/>
        <s v="2 02 35129 02 0000 150"/>
        <s v="2 02 35130 02 0000 150"/>
        <s v="2 02 35134 02 0000 150"/>
        <s v="2 02 35135 02 0000 150"/>
        <s v="2 02 35137 02 0000 150"/>
        <s v="2 02 35176 02 0000 150"/>
        <s v="2 02 35194 02 0000 150"/>
        <s v="2 02 35220 02 0000 150"/>
        <s v="2 02 35240 02 0000 150"/>
        <s v="2 02 35250 02 0000 150"/>
        <s v="2 02 35260 02 0000 150"/>
        <s v="2 02 35270 02 0000 150"/>
        <s v="2 02 35280 02 0000 150"/>
        <s v="2 02 35290 02 0000 150"/>
        <s v="2 02 35380 02 0000 150"/>
        <s v="2 02 35460 02 0000 150"/>
        <s v="2 02 35573 02 0000 150"/>
        <s v="2 02 35900 02 0000 150"/>
        <s v="2 02 45136 02 0000 150"/>
        <s v="2 02 45141 02 0000 150"/>
        <s v="2 02 45142 02 0000 150"/>
        <s v="2 02 45159 02 0000 150"/>
        <s v="2 02 45161 02 0000 150"/>
        <s v="2 02 45433 02 0000 150"/>
        <s v="2 02 49000 02 0000 150"/>
        <s v="2 02 49001 02 0000 150"/>
        <s v="2 18 02010 02 0000 180"/>
        <s v="2 18 02020 02 0000 180"/>
        <s v="2 18 60010 02 0000 150"/>
        <s v="2 18 02030 02 0000 180"/>
        <s v="2 18 25555 02 0000 150"/>
        <s v="2 18 45420 02 0000 150"/>
        <s v="2 18 25027 02 0000 150"/>
        <s v="2 18 25064 02 0000 150"/>
        <s v="2 18 35118 02 0000 150"/>
        <s v="2 19 25016 02 0000 150"/>
        <s v="2 19 25555 02 0000 150"/>
        <s v="2 19 51360 02 0000 150"/>
        <s v="2 19 25053 02 0000 150"/>
        <s v="2 19 25018 02 0000 150"/>
        <s v="2 19 25031 02 0000 150"/>
        <s v="2 19 25035 02 0000 150"/>
        <s v="2 19 25043 02 0000 150"/>
        <s v="2 19 25054 02 0000 150"/>
        <s v="2 19 25055 02 0000 150"/>
        <s v="2 19 25442 02 0000 150"/>
        <s v="2 19 25446 02 0000 150"/>
        <s v="2 19 25541 02 0000 150"/>
        <s v="2 19 25542 02 0000 150"/>
        <s v="2 19 25543 02 0000 150"/>
        <s v="2 19 90000 02 0000 150"/>
        <s v="2 19 25495 02 0000 150"/>
        <s v="2 19 45420 02 0000 150"/>
        <s v="2 19 45390 02 0000 150"/>
        <s v="2 19 25027 02 0000 150"/>
        <s v="2 19 25084 02 0000 150"/>
        <s v="2 19 25462 02 0000 150"/>
        <s v="2 19 35130 02 0000 150"/>
        <s v="2 19 35137 02 0000 150"/>
        <s v="2 19 35194 02 0000 150"/>
        <s v="2 19 35220 02 0000 150"/>
        <s v="2 19 35250 02 0000 150"/>
        <s v="2 19 35260 02 0000 150"/>
        <s v="2 19 35270 02 0000 150"/>
        <s v="2 19 35380 02 0000 150"/>
        <s v="2 19 45612 02 0000 150"/>
        <s v="2 19 35290 02 0000 150"/>
        <s v="2 19 25470 02 0000 150"/>
        <s v="2 19 35129 02 0000 150"/>
        <s v="2 19 25064 02 0000 150"/>
        <s v="2 19 35118 02 0000 150"/>
        <s v="20245136020000150" u="1"/>
        <s v="20245141020000150" u="1"/>
        <s v="20245142020000150" u="1"/>
        <s v="20245159020000150" u="1"/>
        <s v="20245161020000150" u="1"/>
        <s v="20245433020000150" u="1"/>
        <s v="20249000020000150" u="1"/>
        <s v="20249001020000150" u="1"/>
        <s v="20220051000000150" u="1"/>
        <s v="20235118020000150" u="1"/>
        <s v="20235120020000150" u="1"/>
        <s v="20235128020000150" u="1"/>
        <s v="20235129020000150" u="1"/>
        <s v="20235130020000150" u="1"/>
        <s v="20235134020000150" u="1"/>
        <s v="20235135020000150" u="1"/>
        <s v="20235137020000150" u="1"/>
        <s v="20235176020000150" u="1"/>
        <s v="20235194020000150" u="1"/>
        <s v="20235220020000150" u="1"/>
        <s v="20235240020000150" u="1"/>
        <s v="20235250020000150" u="1"/>
        <s v="20235260020000150" u="1"/>
        <s v="20235270020000150" u="1"/>
        <s v="20235280020000150" u="1"/>
        <s v="20235290020000150" u="1"/>
        <s v="20235380020000150" u="1"/>
        <s v="20235460020000150" u="1"/>
        <s v="20235573020000150" u="1"/>
        <s v="20235900020000150" u="1"/>
        <s v="20220077020000150" u="1"/>
        <s v="20223009020000150" u="1"/>
        <s v="20225021020000150" u="1"/>
        <s v="20225027020000150" u="1"/>
        <s v="20225066020000150" u="1"/>
        <s v="20225081020000150" u="1"/>
        <s v="20225082020000150" u="1"/>
        <s v="20225084020000150" u="1"/>
        <s v="20225086020000150" u="1"/>
        <s v="20225097020000150" u="1"/>
        <s v="20225198020000150" u="1"/>
        <s v="20225209020000150" u="1"/>
        <s v="20225382020000150" u="1"/>
        <s v="20225402020000150" u="1"/>
        <s v="20225462020000150" u="1"/>
        <s v="20225467020000150" u="1"/>
        <s v="20225497020000150" u="1"/>
        <s v="20225516020000150" u="1"/>
        <s v="20225517020000150" u="1"/>
        <s v="20225519020000150" u="1"/>
        <s v="20225520020000150" u="1"/>
        <s v="20225527020000150" u="1"/>
        <s v="20225533020000150" u="1"/>
        <s v="20225534020000150" u="1"/>
        <s v="20225541020000150" u="1"/>
        <s v="20225542020000150" u="1"/>
        <s v="20225543020000150" u="1"/>
        <s v="20225544020000150" u="1"/>
        <s v="20225555020000150" u="1"/>
        <s v="20225560020000150" u="1"/>
        <s v="20225567020000150" u="1"/>
        <s v="20225568020000150" u="1"/>
        <s v="20225674020000150" u="1"/>
        <s v="21990000020000150" u="1"/>
        <s v="20215001020000150" u="1"/>
        <s v="20215002020000150" u="1"/>
        <s v="20215009020000150" u="1"/>
        <s v="20215213020000150" u="1"/>
        <s v="21860010020000150" u="1"/>
        <s v="21951360020000150" u="1"/>
        <s v="21845420020000150" u="1"/>
        <s v="21802010020000180" u="1"/>
        <s v="21802020020000180" u="1"/>
        <s v="21802030020000180" u="1"/>
        <s v="21945390020000150" u="1"/>
        <s v="21945420020000150" u="1"/>
        <s v="21945612020000150" u="1"/>
        <s v="21835118020000150" u="1"/>
        <s v="21935118020000150" u="1"/>
        <s v="21935129020000150" u="1"/>
        <s v="21935130020000150" u="1"/>
        <s v="21935137020000150" u="1"/>
        <s v="21935194020000150" u="1"/>
        <s v="21935220020000150" u="1"/>
        <s v="21935250020000150" u="1"/>
        <s v="21935260020000150" u="1"/>
        <s v="21935270020000150" u="1"/>
        <s v="21935290020000150" u="1"/>
        <s v="21935380020000150" u="1"/>
        <s v="21825027020000150" u="1"/>
        <s v="21825064020000150" u="1"/>
        <s v="21825555020000150" u="1"/>
        <s v="21925016020000150" u="1"/>
        <s v="21925018020000150" u="1"/>
        <s v="21925027020000150" u="1"/>
        <s v="21925031020000150" u="1"/>
        <s v="21925035020000150" u="1"/>
        <s v="21925043020000150" u="1"/>
        <s v="21925053020000150" u="1"/>
        <s v="21925054020000150" u="1"/>
        <s v="21925055020000150" u="1"/>
        <s v="21925064020000150" u="1"/>
        <s v="21925084020000150" u="1"/>
        <s v="21925442020000150" u="1"/>
        <s v="21925446020000150" u="1"/>
        <s v="21925462020000150" u="1"/>
        <s v="21925470020000150" u="1"/>
        <s v="21925495020000150" u="1"/>
        <s v="21925541020000150" u="1"/>
        <s v="21925542020000150" u="1"/>
        <s v="21925543020000150" u="1"/>
        <s v="21925555020000150" u="1"/>
      </sharedItems>
    </cacheField>
    <cacheField name="Сумма" numFmtId="0">
      <sharedItems containsSemiMixedTypes="0" containsString="0" containsNumber="1" minValue="-13049045.98" maxValue="12805744900"/>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count="154">
  <r>
    <x v="0"/>
    <x v="0"/>
    <n v="12805744900"/>
  </r>
  <r>
    <x v="0"/>
    <x v="1"/>
    <n v="513084000"/>
  </r>
  <r>
    <x v="0"/>
    <x v="2"/>
    <n v="574234000"/>
  </r>
  <r>
    <x v="0"/>
    <x v="3"/>
    <n v="68563000"/>
  </r>
  <r>
    <x v="1"/>
    <x v="4"/>
    <n v="105573900"/>
  </r>
  <r>
    <x v="2"/>
    <x v="4"/>
    <n v="19185800"/>
  </r>
  <r>
    <x v="1"/>
    <x v="5"/>
    <n v="279679837.79000002"/>
  </r>
  <r>
    <x v="3"/>
    <x v="6"/>
    <n v="7158600"/>
  </r>
  <r>
    <x v="4"/>
    <x v="6"/>
    <n v="1565800"/>
  </r>
  <r>
    <x v="2"/>
    <x v="6"/>
    <n v="1979400"/>
  </r>
  <r>
    <x v="4"/>
    <x v="7"/>
    <n v="47800"/>
  </r>
  <r>
    <x v="3"/>
    <x v="8"/>
    <n v="49800"/>
  </r>
  <r>
    <x v="2"/>
    <x v="9"/>
    <n v="14079000"/>
  </r>
  <r>
    <x v="4"/>
    <x v="10"/>
    <n v="77360700"/>
  </r>
  <r>
    <x v="4"/>
    <x v="11"/>
    <n v="238261500"/>
  </r>
  <r>
    <x v="5"/>
    <x v="12"/>
    <n v="4377100"/>
  </r>
  <r>
    <x v="3"/>
    <x v="13"/>
    <n v="19518000"/>
  </r>
  <r>
    <x v="4"/>
    <x v="14"/>
    <n v="244375"/>
  </r>
  <r>
    <x v="4"/>
    <x v="15"/>
    <n v="2659200"/>
  </r>
  <r>
    <x v="6"/>
    <x v="16"/>
    <n v="52138500"/>
  </r>
  <r>
    <x v="6"/>
    <x v="17"/>
    <n v="10286600"/>
  </r>
  <r>
    <x v="4"/>
    <x v="18"/>
    <n v="15293400"/>
  </r>
  <r>
    <x v="7"/>
    <x v="19"/>
    <n v="31822200"/>
  </r>
  <r>
    <x v="4"/>
    <x v="20"/>
    <n v="25832500"/>
  </r>
  <r>
    <x v="8"/>
    <x v="21"/>
    <n v="1938400"/>
  </r>
  <r>
    <x v="7"/>
    <x v="22"/>
    <n v="13447300"/>
  </r>
  <r>
    <x v="7"/>
    <x v="23"/>
    <n v="4700000"/>
  </r>
  <r>
    <x v="3"/>
    <x v="24"/>
    <n v="301682000"/>
  </r>
  <r>
    <x v="9"/>
    <x v="25"/>
    <n v="30715900"/>
  </r>
  <r>
    <x v="3"/>
    <x v="26"/>
    <n v="34354400"/>
  </r>
  <r>
    <x v="3"/>
    <x v="27"/>
    <n v="3495400"/>
  </r>
  <r>
    <x v="10"/>
    <x v="28"/>
    <n v="205282400"/>
  </r>
  <r>
    <x v="10"/>
    <x v="28"/>
    <n v="70645100"/>
  </r>
  <r>
    <x v="10"/>
    <x v="29"/>
    <n v="127412300"/>
  </r>
  <r>
    <x v="10"/>
    <x v="30"/>
    <n v="1537065100"/>
  </r>
  <r>
    <x v="10"/>
    <x v="31"/>
    <n v="2459242000"/>
  </r>
  <r>
    <x v="11"/>
    <x v="32"/>
    <n v="251743700"/>
  </r>
  <r>
    <x v="11"/>
    <x v="33"/>
    <n v="5299400"/>
  </r>
  <r>
    <x v="10"/>
    <x v="34"/>
    <n v="64354100"/>
  </r>
  <r>
    <x v="10"/>
    <x v="34"/>
    <n v="663400"/>
  </r>
  <r>
    <x v="10"/>
    <x v="35"/>
    <n v="31292800"/>
  </r>
  <r>
    <x v="10"/>
    <x v="35"/>
    <n v="46141000"/>
  </r>
  <r>
    <x v="1"/>
    <x v="35"/>
    <n v="376171988"/>
  </r>
  <r>
    <x v="10"/>
    <x v="36"/>
    <n v="105412000"/>
  </r>
  <r>
    <x v="6"/>
    <x v="37"/>
    <n v="98076300"/>
  </r>
  <r>
    <x v="12"/>
    <x v="38"/>
    <n v="27649800"/>
  </r>
  <r>
    <x v="12"/>
    <x v="39"/>
    <n v="3095800"/>
  </r>
  <r>
    <x v="13"/>
    <x v="40"/>
    <n v="7828800"/>
  </r>
  <r>
    <x v="14"/>
    <x v="41"/>
    <n v="312604800"/>
  </r>
  <r>
    <x v="4"/>
    <x v="42"/>
    <n v="323015300"/>
  </r>
  <r>
    <x v="1"/>
    <x v="43"/>
    <n v="59515300"/>
  </r>
  <r>
    <x v="1"/>
    <x v="44"/>
    <n v="5673400"/>
  </r>
  <r>
    <x v="4"/>
    <x v="45"/>
    <n v="2147424400"/>
  </r>
  <r>
    <x v="1"/>
    <x v="46"/>
    <n v="4083000"/>
  </r>
  <r>
    <x v="4"/>
    <x v="47"/>
    <n v="47341400"/>
  </r>
  <r>
    <x v="4"/>
    <x v="48"/>
    <n v="81383300"/>
  </r>
  <r>
    <x v="4"/>
    <x v="49"/>
    <n v="128800"/>
  </r>
  <r>
    <x v="4"/>
    <x v="50"/>
    <n v="717483600"/>
  </r>
  <r>
    <x v="4"/>
    <x v="51"/>
    <n v="7354600"/>
  </r>
  <r>
    <x v="4"/>
    <x v="52"/>
    <n v="6166400"/>
  </r>
  <r>
    <x v="4"/>
    <x v="53"/>
    <n v="215500"/>
  </r>
  <r>
    <x v="5"/>
    <x v="54"/>
    <n v="252331300"/>
  </r>
  <r>
    <x v="4"/>
    <x v="55"/>
    <n v="448783100"/>
  </r>
  <r>
    <x v="6"/>
    <x v="56"/>
    <n v="249510400"/>
  </r>
  <r>
    <x v="4"/>
    <x v="57"/>
    <n v="141199789.66"/>
  </r>
  <r>
    <x v="0"/>
    <x v="58"/>
    <n v="101642900"/>
  </r>
  <r>
    <x v="6"/>
    <x v="59"/>
    <n v="1700000"/>
  </r>
  <r>
    <x v="15"/>
    <x v="60"/>
    <n v="8501904"/>
  </r>
  <r>
    <x v="15"/>
    <x v="61"/>
    <n v="4484184"/>
  </r>
  <r>
    <x v="3"/>
    <x v="62"/>
    <n v="206742500"/>
  </r>
  <r>
    <x v="6"/>
    <x v="63"/>
    <n v="84191400"/>
  </r>
  <r>
    <x v="6"/>
    <x v="63"/>
    <n v="25402900"/>
  </r>
  <r>
    <x v="10"/>
    <x v="64"/>
    <n v="4470345500"/>
  </r>
  <r>
    <x v="6"/>
    <x v="65"/>
    <n v="7343300"/>
  </r>
  <r>
    <x v="7"/>
    <x v="65"/>
    <n v="1892700"/>
  </r>
  <r>
    <x v="7"/>
    <x v="65"/>
    <n v="7919200"/>
  </r>
  <r>
    <x v="6"/>
    <x v="66"/>
    <n v="47470000"/>
  </r>
  <r>
    <x v="6"/>
    <x v="66"/>
    <n v="58416700"/>
  </r>
  <r>
    <x v="6"/>
    <x v="66"/>
    <n v="21000000"/>
  </r>
  <r>
    <x v="15"/>
    <x v="67"/>
    <n v="292359.43"/>
  </r>
  <r>
    <x v="15"/>
    <x v="68"/>
    <n v="161668.96"/>
  </r>
  <r>
    <x v="8"/>
    <x v="67"/>
    <n v="2607"/>
  </r>
  <r>
    <x v="11"/>
    <x v="69"/>
    <n v="2385870.67"/>
  </r>
  <r>
    <x v="11"/>
    <x v="69"/>
    <n v="1165310.8899999999"/>
  </r>
  <r>
    <x v="11"/>
    <x v="70"/>
    <n v="78.36"/>
  </r>
  <r>
    <x v="11"/>
    <x v="70"/>
    <n v="23162329.780000001"/>
  </r>
  <r>
    <x v="11"/>
    <x v="71"/>
    <n v="38678.879999999997"/>
  </r>
  <r>
    <x v="6"/>
    <x v="67"/>
    <n v="2385"/>
  </r>
  <r>
    <x v="7"/>
    <x v="69"/>
    <n v="6078"/>
  </r>
  <r>
    <x v="3"/>
    <x v="67"/>
    <n v="18087"/>
  </r>
  <r>
    <x v="3"/>
    <x v="69"/>
    <n v="247.5"/>
  </r>
  <r>
    <x v="10"/>
    <x v="70"/>
    <n v="300000"/>
  </r>
  <r>
    <x v="1"/>
    <x v="69"/>
    <n v="44377.979999999996"/>
  </r>
  <r>
    <x v="1"/>
    <x v="72"/>
    <n v="140456"/>
  </r>
  <r>
    <x v="4"/>
    <x v="67"/>
    <n v="1110731"/>
  </r>
  <r>
    <x v="4"/>
    <x v="69"/>
    <n v="16692.560000000001"/>
  </r>
  <r>
    <x v="4"/>
    <x v="69"/>
    <n v="303579.03999999998"/>
  </r>
  <r>
    <x v="4"/>
    <x v="73"/>
    <n v="695332.38"/>
  </r>
  <r>
    <x v="2"/>
    <x v="68"/>
    <n v="121289.9"/>
  </r>
  <r>
    <x v="2"/>
    <x v="70"/>
    <n v="9000"/>
  </r>
  <r>
    <x v="14"/>
    <x v="67"/>
    <n v="7872.4"/>
  </r>
  <r>
    <x v="16"/>
    <x v="69"/>
    <n v="3898395"/>
  </r>
  <r>
    <x v="9"/>
    <x v="69"/>
    <n v="53978.59"/>
  </r>
  <r>
    <x v="9"/>
    <x v="74"/>
    <n v="1268250"/>
  </r>
  <r>
    <x v="9"/>
    <x v="69"/>
    <n v="156750"/>
  </r>
  <r>
    <x v="12"/>
    <x v="69"/>
    <n v="200"/>
  </r>
  <r>
    <x v="12"/>
    <x v="75"/>
    <n v="3549.22"/>
  </r>
  <r>
    <x v="12"/>
    <x v="75"/>
    <n v="6596.29"/>
  </r>
  <r>
    <x v="13"/>
    <x v="76"/>
    <n v="-58922.61"/>
  </r>
  <r>
    <x v="11"/>
    <x v="77"/>
    <n v="-34424.199999999997"/>
  </r>
  <r>
    <x v="6"/>
    <x v="78"/>
    <n v="-1935175.18"/>
  </r>
  <r>
    <x v="10"/>
    <x v="79"/>
    <n v="-316897.07"/>
  </r>
  <r>
    <x v="10"/>
    <x v="80"/>
    <n v="-188599.83000000002"/>
  </r>
  <r>
    <x v="10"/>
    <x v="81"/>
    <n v="-20000"/>
  </r>
  <r>
    <x v="10"/>
    <x v="82"/>
    <n v="-220.81"/>
  </r>
  <r>
    <x v="10"/>
    <x v="83"/>
    <n v="-165770.21"/>
  </r>
  <r>
    <x v="10"/>
    <x v="84"/>
    <n v="-350415.95"/>
  </r>
  <r>
    <x v="10"/>
    <x v="85"/>
    <n v="-1960.6"/>
  </r>
  <r>
    <x v="10"/>
    <x v="86"/>
    <n v="-324836.61"/>
  </r>
  <r>
    <x v="10"/>
    <x v="87"/>
    <n v="-891503"/>
  </r>
  <r>
    <x v="10"/>
    <x v="88"/>
    <n v="-746419.55"/>
  </r>
  <r>
    <x v="10"/>
    <x v="89"/>
    <n v="-749310.19"/>
  </r>
  <r>
    <x v="10"/>
    <x v="90"/>
    <n v="-189903.46"/>
  </r>
  <r>
    <x v="10"/>
    <x v="91"/>
    <n v="-286564.93"/>
  </r>
  <r>
    <x v="1"/>
    <x v="92"/>
    <n v="-47836.31"/>
  </r>
  <r>
    <x v="1"/>
    <x v="93"/>
    <n v="-140456"/>
  </r>
  <r>
    <x v="1"/>
    <x v="94"/>
    <n v="-1986625.4300000002"/>
  </r>
  <r>
    <x v="4"/>
    <x v="95"/>
    <n v="-695332.38"/>
  </r>
  <r>
    <x v="4"/>
    <x v="96"/>
    <n v="-62946.1"/>
  </r>
  <r>
    <x v="4"/>
    <x v="97"/>
    <n v="-5488.75"/>
  </r>
  <r>
    <x v="4"/>
    <x v="98"/>
    <n v="-16775.189999999999"/>
  </r>
  <r>
    <x v="4"/>
    <x v="99"/>
    <n v="-10285683.98"/>
  </r>
  <r>
    <x v="4"/>
    <x v="100"/>
    <n v="-1479.41"/>
  </r>
  <r>
    <x v="4"/>
    <x v="101"/>
    <n v="-1393.43"/>
  </r>
  <r>
    <x v="4"/>
    <x v="102"/>
    <n v="-1140831.3400000001"/>
  </r>
  <r>
    <x v="4"/>
    <x v="103"/>
    <n v="-11473.52"/>
  </r>
  <r>
    <x v="4"/>
    <x v="104"/>
    <n v="-9569.4599999999991"/>
  </r>
  <r>
    <x v="4"/>
    <x v="105"/>
    <n v="-178486.94999999998"/>
  </r>
  <r>
    <x v="4"/>
    <x v="106"/>
    <n v="-1110731"/>
  </r>
  <r>
    <x v="2"/>
    <x v="91"/>
    <n v="-188790.49"/>
  </r>
  <r>
    <x v="5"/>
    <x v="107"/>
    <n v="-214575.32"/>
  </r>
  <r>
    <x v="5"/>
    <x v="107"/>
    <n v="-103124.7"/>
  </r>
  <r>
    <x v="5"/>
    <x v="108"/>
    <n v="-223082.03"/>
  </r>
  <r>
    <x v="14"/>
    <x v="109"/>
    <n v="-3398.34"/>
  </r>
  <r>
    <x v="9"/>
    <x v="110"/>
    <n v="-1268250"/>
  </r>
  <r>
    <x v="9"/>
    <x v="110"/>
    <n v="-100000"/>
  </r>
  <r>
    <x v="9"/>
    <x v="110"/>
    <n v="-300000"/>
  </r>
  <r>
    <x v="9"/>
    <x v="110"/>
    <n v="-193643"/>
  </r>
  <r>
    <x v="9"/>
    <x v="110"/>
    <n v="-3051.72"/>
  </r>
  <r>
    <x v="9"/>
    <x v="110"/>
    <n v="-15195"/>
  </r>
  <r>
    <x v="9"/>
    <x v="110"/>
    <n v="-1014381.58"/>
  </r>
  <r>
    <x v="9"/>
    <x v="110"/>
    <n v="-13049045.98"/>
  </r>
  <r>
    <x v="12"/>
    <x v="111"/>
    <n v="-3549.22"/>
  </r>
  <r>
    <x v="12"/>
    <x v="111"/>
    <n v="-6596.29"/>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PivotTable2" cacheId="0" applyNumberFormats="0" applyBorderFormats="0" applyFontFormats="0" applyPatternFormats="0" applyAlignmentFormats="0" applyWidthHeightFormats="1" dataCaption="Values" updatedVersion="4" minRefreshableVersion="3" useAutoFormatting="1" itemPrintTitles="1" createdVersion="4" indent="0" outline="1" outlineData="1" multipleFieldFilters="0">
  <location ref="F2:H136" firstHeaderRow="1" firstDataRow="1" firstDataCol="2"/>
  <pivotFields count="3">
    <pivotField axis="axisRow" outline="0" showAll="0" defaultSubtotal="0">
      <items count="17">
        <item x="15"/>
        <item x="13"/>
        <item x="8"/>
        <item x="11"/>
        <item x="6"/>
        <item x="7"/>
        <item x="3"/>
        <item x="10"/>
        <item x="0"/>
        <item x="1"/>
        <item x="4"/>
        <item x="2"/>
        <item x="5"/>
        <item x="14"/>
        <item x="16"/>
        <item x="9"/>
        <item x="12"/>
      </items>
      <extLst>
        <ext xmlns:x14="http://schemas.microsoft.com/office/spreadsheetml/2009/9/main" uri="{2946ED86-A175-432a-8AC1-64E0C546D7DE}">
          <x14:pivotField fillDownLabels="1"/>
        </ext>
      </extLst>
    </pivotField>
    <pivotField axis="axisRow" showAll="0">
      <items count="225">
        <item m="1" x="176"/>
        <item m="1" x="177"/>
        <item m="1" x="178"/>
        <item m="1" x="179"/>
        <item m="1" x="120"/>
        <item m="1" x="142"/>
        <item m="1" x="143"/>
        <item m="1" x="144"/>
        <item m="1" x="145"/>
        <item m="1" x="146"/>
        <item m="1" x="147"/>
        <item m="1" x="148"/>
        <item m="1" x="149"/>
        <item m="1" x="150"/>
        <item m="1" x="151"/>
        <item m="1" x="152"/>
        <item m="1" x="153"/>
        <item m="1" x="154"/>
        <item m="1" x="155"/>
        <item m="1" x="156"/>
        <item m="1" x="157"/>
        <item m="1" x="158"/>
        <item m="1" x="159"/>
        <item m="1" x="160"/>
        <item m="1" x="161"/>
        <item m="1" x="162"/>
        <item m="1" x="163"/>
        <item m="1" x="164"/>
        <item m="1" x="165"/>
        <item m="1" x="166"/>
        <item m="1" x="167"/>
        <item m="1" x="168"/>
        <item m="1" x="169"/>
        <item m="1" x="170"/>
        <item m="1" x="171"/>
        <item m="1" x="172"/>
        <item m="1" x="173"/>
        <item m="1" x="174"/>
        <item m="1" x="121"/>
        <item m="1" x="122"/>
        <item m="1" x="123"/>
        <item m="1" x="124"/>
        <item m="1" x="125"/>
        <item m="1" x="126"/>
        <item m="1" x="127"/>
        <item m="1" x="128"/>
        <item m="1" x="129"/>
        <item m="1" x="130"/>
        <item m="1" x="131"/>
        <item m="1" x="132"/>
        <item m="1" x="133"/>
        <item m="1" x="134"/>
        <item m="1" x="135"/>
        <item m="1" x="136"/>
        <item m="1" x="137"/>
        <item m="1" x="138"/>
        <item m="1" x="139"/>
        <item m="1" x="140"/>
        <item m="1" x="141"/>
        <item m="1" x="112"/>
        <item m="1" x="113"/>
        <item m="1" x="114"/>
        <item m="1" x="115"/>
        <item m="1" x="116"/>
        <item m="1" x="117"/>
        <item m="1" x="118"/>
        <item m="1" x="119"/>
        <item m="1" x="183"/>
        <item m="1" x="184"/>
        <item m="1" x="185"/>
        <item m="1" x="201"/>
        <item m="1" x="202"/>
        <item m="1" x="203"/>
        <item m="1" x="189"/>
        <item m="1" x="182"/>
        <item m="1" x="180"/>
        <item m="1" x="204"/>
        <item m="1" x="205"/>
        <item m="1" x="206"/>
        <item m="1" x="207"/>
        <item m="1" x="208"/>
        <item m="1" x="209"/>
        <item m="1" x="210"/>
        <item m="1" x="211"/>
        <item m="1" x="212"/>
        <item m="1" x="213"/>
        <item m="1" x="214"/>
        <item m="1" x="215"/>
        <item m="1" x="216"/>
        <item m="1" x="217"/>
        <item m="1" x="218"/>
        <item m="1" x="219"/>
        <item m="1" x="220"/>
        <item m="1" x="221"/>
        <item m="1" x="222"/>
        <item m="1" x="223"/>
        <item m="1" x="190"/>
        <item m="1" x="191"/>
        <item m="1" x="192"/>
        <item m="1" x="193"/>
        <item m="1" x="194"/>
        <item m="1" x="195"/>
        <item m="1" x="196"/>
        <item m="1" x="197"/>
        <item m="1" x="198"/>
        <item m="1" x="199"/>
        <item m="1" x="200"/>
        <item m="1" x="186"/>
        <item m="1" x="187"/>
        <item m="1" x="188"/>
        <item m="1" x="181"/>
        <item m="1" x="175"/>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t="default"/>
      </items>
    </pivotField>
    <pivotField dataField="1" showAll="0"/>
  </pivotFields>
  <rowFields count="2">
    <field x="0"/>
    <field x="1"/>
  </rowFields>
  <rowItems count="134">
    <i>
      <x/>
      <x v="172"/>
    </i>
    <i r="1">
      <x v="173"/>
    </i>
    <i r="1">
      <x v="179"/>
    </i>
    <i r="1">
      <x v="180"/>
    </i>
    <i>
      <x v="1"/>
      <x v="152"/>
    </i>
    <i r="1">
      <x v="188"/>
    </i>
    <i>
      <x v="2"/>
      <x v="133"/>
    </i>
    <i r="1">
      <x v="179"/>
    </i>
    <i>
      <x v="3"/>
      <x v="144"/>
    </i>
    <i r="1">
      <x v="145"/>
    </i>
    <i r="1">
      <x v="181"/>
    </i>
    <i r="1">
      <x v="182"/>
    </i>
    <i r="1">
      <x v="183"/>
    </i>
    <i r="1">
      <x v="189"/>
    </i>
    <i>
      <x v="4"/>
      <x v="128"/>
    </i>
    <i r="1">
      <x v="129"/>
    </i>
    <i r="1">
      <x v="149"/>
    </i>
    <i r="1">
      <x v="168"/>
    </i>
    <i r="1">
      <x v="171"/>
    </i>
    <i r="1">
      <x v="175"/>
    </i>
    <i r="1">
      <x v="177"/>
    </i>
    <i r="1">
      <x v="178"/>
    </i>
    <i r="1">
      <x v="179"/>
    </i>
    <i r="1">
      <x v="190"/>
    </i>
    <i>
      <x v="5"/>
      <x v="131"/>
    </i>
    <i r="1">
      <x v="134"/>
    </i>
    <i r="1">
      <x v="135"/>
    </i>
    <i r="1">
      <x v="177"/>
    </i>
    <i r="1">
      <x v="181"/>
    </i>
    <i>
      <x v="6"/>
      <x v="118"/>
    </i>
    <i r="1">
      <x v="120"/>
    </i>
    <i r="1">
      <x v="125"/>
    </i>
    <i r="1">
      <x v="136"/>
    </i>
    <i r="1">
      <x v="138"/>
    </i>
    <i r="1">
      <x v="139"/>
    </i>
    <i r="1">
      <x v="174"/>
    </i>
    <i r="1">
      <x v="179"/>
    </i>
    <i r="1">
      <x v="181"/>
    </i>
    <i>
      <x v="7"/>
      <x v="140"/>
    </i>
    <i r="1">
      <x v="141"/>
    </i>
    <i r="1">
      <x v="142"/>
    </i>
    <i r="1">
      <x v="143"/>
    </i>
    <i r="1">
      <x v="146"/>
    </i>
    <i r="1">
      <x v="147"/>
    </i>
    <i r="1">
      <x v="148"/>
    </i>
    <i r="1">
      <x v="176"/>
    </i>
    <i r="1">
      <x v="182"/>
    </i>
    <i r="1">
      <x v="191"/>
    </i>
    <i r="1">
      <x v="192"/>
    </i>
    <i r="1">
      <x v="193"/>
    </i>
    <i r="1">
      <x v="194"/>
    </i>
    <i r="1">
      <x v="195"/>
    </i>
    <i r="1">
      <x v="196"/>
    </i>
    <i r="1">
      <x v="197"/>
    </i>
    <i r="1">
      <x v="198"/>
    </i>
    <i r="1">
      <x v="199"/>
    </i>
    <i r="1">
      <x v="200"/>
    </i>
    <i r="1">
      <x v="201"/>
    </i>
    <i r="1">
      <x v="202"/>
    </i>
    <i r="1">
      <x v="203"/>
    </i>
    <i>
      <x v="8"/>
      <x v="112"/>
    </i>
    <i r="1">
      <x v="113"/>
    </i>
    <i r="1">
      <x v="114"/>
    </i>
    <i r="1">
      <x v="115"/>
    </i>
    <i r="1">
      <x v="170"/>
    </i>
    <i>
      <x v="9"/>
      <x v="116"/>
    </i>
    <i r="1">
      <x v="117"/>
    </i>
    <i r="1">
      <x v="147"/>
    </i>
    <i r="1">
      <x v="155"/>
    </i>
    <i r="1">
      <x v="156"/>
    </i>
    <i r="1">
      <x v="158"/>
    </i>
    <i r="1">
      <x v="181"/>
    </i>
    <i r="1">
      <x v="184"/>
    </i>
    <i r="1">
      <x v="204"/>
    </i>
    <i r="1">
      <x v="205"/>
    </i>
    <i r="1">
      <x v="206"/>
    </i>
    <i>
      <x v="10"/>
      <x v="118"/>
    </i>
    <i r="1">
      <x v="119"/>
    </i>
    <i r="1">
      <x v="122"/>
    </i>
    <i r="1">
      <x v="123"/>
    </i>
    <i r="1">
      <x v="126"/>
    </i>
    <i r="1">
      <x v="127"/>
    </i>
    <i r="1">
      <x v="130"/>
    </i>
    <i r="1">
      <x v="132"/>
    </i>
    <i r="1">
      <x v="154"/>
    </i>
    <i r="1">
      <x v="157"/>
    </i>
    <i r="1">
      <x v="159"/>
    </i>
    <i r="1">
      <x v="160"/>
    </i>
    <i r="1">
      <x v="161"/>
    </i>
    <i r="1">
      <x v="162"/>
    </i>
    <i r="1">
      <x v="163"/>
    </i>
    <i r="1">
      <x v="164"/>
    </i>
    <i r="1">
      <x v="165"/>
    </i>
    <i r="1">
      <x v="167"/>
    </i>
    <i r="1">
      <x v="169"/>
    </i>
    <i r="1">
      <x v="179"/>
    </i>
    <i r="1">
      <x v="181"/>
    </i>
    <i r="1">
      <x v="185"/>
    </i>
    <i r="1">
      <x v="207"/>
    </i>
    <i r="1">
      <x v="208"/>
    </i>
    <i r="1">
      <x v="209"/>
    </i>
    <i r="1">
      <x v="210"/>
    </i>
    <i r="1">
      <x v="211"/>
    </i>
    <i r="1">
      <x v="212"/>
    </i>
    <i r="1">
      <x v="213"/>
    </i>
    <i r="1">
      <x v="214"/>
    </i>
    <i r="1">
      <x v="215"/>
    </i>
    <i r="1">
      <x v="216"/>
    </i>
    <i r="1">
      <x v="217"/>
    </i>
    <i r="1">
      <x v="218"/>
    </i>
    <i>
      <x v="11"/>
      <x v="116"/>
    </i>
    <i r="1">
      <x v="118"/>
    </i>
    <i r="1">
      <x v="121"/>
    </i>
    <i r="1">
      <x v="180"/>
    </i>
    <i r="1">
      <x v="182"/>
    </i>
    <i r="1">
      <x v="203"/>
    </i>
    <i>
      <x v="12"/>
      <x v="124"/>
    </i>
    <i r="1">
      <x v="166"/>
    </i>
    <i r="1">
      <x v="219"/>
    </i>
    <i r="1">
      <x v="220"/>
    </i>
    <i>
      <x v="13"/>
      <x v="153"/>
    </i>
    <i r="1">
      <x v="179"/>
    </i>
    <i r="1">
      <x v="221"/>
    </i>
    <i>
      <x v="14"/>
      <x v="181"/>
    </i>
    <i>
      <x v="15"/>
      <x v="137"/>
    </i>
    <i r="1">
      <x v="181"/>
    </i>
    <i r="1">
      <x v="186"/>
    </i>
    <i r="1">
      <x v="222"/>
    </i>
    <i>
      <x v="16"/>
      <x v="150"/>
    </i>
    <i r="1">
      <x v="151"/>
    </i>
    <i r="1">
      <x v="181"/>
    </i>
    <i r="1">
      <x v="187"/>
    </i>
    <i r="1">
      <x v="223"/>
    </i>
    <i t="grand">
      <x/>
    </i>
  </rowItems>
  <colItems count="1">
    <i/>
  </colItems>
  <dataFields count="1">
    <dataField name="Sum of Сумма" fld="2" baseField="0" baseItem="0" numFmtId="4"/>
  </dataFields>
  <formats count="8">
    <format dxfId="7">
      <pivotArea outline="0" collapsedLevelsAreSubtotals="1" fieldPosition="0"/>
    </format>
    <format dxfId="6">
      <pivotArea dataOnly="0" labelOnly="1" outline="0" axis="axisValues" fieldPosition="0"/>
    </format>
    <format dxfId="5">
      <pivotArea type="all" dataOnly="0" outline="0" fieldPosition="0"/>
    </format>
    <format dxfId="4">
      <pivotArea type="all" dataOnly="0" outline="0" fieldPosition="0"/>
    </format>
    <format dxfId="3">
      <pivotArea outline="0" collapsedLevelsAreSubtotals="1" fieldPosition="0"/>
    </format>
    <format dxfId="2">
      <pivotArea dataOnly="0" labelOnly="1" outline="0" axis="axisValues" fieldPosition="0"/>
    </format>
    <format dxfId="1">
      <pivotArea outline="0" collapsedLevelsAreSubtotals="1" fieldPosition="0"/>
    </format>
    <format dxfId="0">
      <pivotArea dataOnly="0" labelOnly="1" outline="0" axis="axisValues" fieldPosition="0"/>
    </format>
  </formats>
  <pivotTableStyleInfo name="PivotStyleLight16"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Lst>
</pivotTableDefinition>
</file>

<file path=xl/theme/theme1.xml><?xml version="1.0" encoding="utf-8"?>
<a:theme xmlns:a="http://schemas.openxmlformats.org/drawingml/2006/main" name="Office Theme">
  <a:themeElements>
    <a:clrScheme name="Paper">
      <a:dk1>
        <a:sysClr val="windowText" lastClr="000000"/>
      </a:dk1>
      <a:lt1>
        <a:sysClr val="window" lastClr="FFFFFF"/>
      </a:lt1>
      <a:dk2>
        <a:srgbClr val="444D26"/>
      </a:dk2>
      <a:lt2>
        <a:srgbClr val="FEFAC9"/>
      </a:lt2>
      <a:accent1>
        <a:srgbClr val="A5B592"/>
      </a:accent1>
      <a:accent2>
        <a:srgbClr val="F3A447"/>
      </a:accent2>
      <a:accent3>
        <a:srgbClr val="E7BC29"/>
      </a:accent3>
      <a:accent4>
        <a:srgbClr val="D092A7"/>
      </a:accent4>
      <a:accent5>
        <a:srgbClr val="9C85C0"/>
      </a:accent5>
      <a:accent6>
        <a:srgbClr val="809EC2"/>
      </a:accent6>
      <a:hlink>
        <a:srgbClr val="8E58B6"/>
      </a:hlink>
      <a:folHlink>
        <a:srgbClr val="7F6F6F"/>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pivotTable" Target="../pivotTables/pivotTable1.xml"/><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K50"/>
  <sheetViews>
    <sheetView showGridLines="0" tabSelected="1" topLeftCell="A22" zoomScale="50" zoomScaleNormal="50" zoomScaleSheetLayoutView="70" workbookViewId="0">
      <pane xSplit="1" topLeftCell="B1" activePane="topRight" state="frozen"/>
      <selection pane="topRight" activeCell="D13" sqref="D13"/>
    </sheetView>
  </sheetViews>
  <sheetFormatPr defaultRowHeight="18.75" x14ac:dyDescent="0.25"/>
  <cols>
    <col min="1" max="1" width="29.5703125" style="28" customWidth="1"/>
    <col min="2" max="2" width="118.140625" style="28" customWidth="1"/>
    <col min="3" max="3" width="24.7109375" style="28" bestFit="1" customWidth="1"/>
    <col min="4" max="11" width="24.7109375" style="28" customWidth="1"/>
    <col min="12" max="158" width="9.140625" style="28"/>
    <col min="159" max="181" width="9.140625" style="28" customWidth="1"/>
    <col min="182" max="414" width="9.140625" style="28"/>
    <col min="415" max="437" width="9.140625" style="28" customWidth="1"/>
    <col min="438" max="670" width="9.140625" style="28"/>
    <col min="671" max="693" width="9.140625" style="28" customWidth="1"/>
    <col min="694" max="926" width="9.140625" style="28"/>
    <col min="927" max="949" width="9.140625" style="28" customWidth="1"/>
    <col min="950" max="1182" width="9.140625" style="28"/>
    <col min="1183" max="1205" width="9.140625" style="28" customWidth="1"/>
    <col min="1206" max="1438" width="9.140625" style="28"/>
    <col min="1439" max="1461" width="9.140625" style="28" customWidth="1"/>
    <col min="1462" max="1694" width="9.140625" style="28"/>
    <col min="1695" max="1717" width="9.140625" style="28" customWidth="1"/>
    <col min="1718" max="1950" width="9.140625" style="28"/>
    <col min="1951" max="1973" width="9.140625" style="28" customWidth="1"/>
    <col min="1974" max="2206" width="9.140625" style="28"/>
    <col min="2207" max="2229" width="9.140625" style="28" customWidth="1"/>
    <col min="2230" max="2462" width="9.140625" style="28"/>
    <col min="2463" max="2485" width="9.140625" style="28" customWidth="1"/>
    <col min="2486" max="2718" width="9.140625" style="28"/>
    <col min="2719" max="2741" width="9.140625" style="28" customWidth="1"/>
    <col min="2742" max="2974" width="9.140625" style="28"/>
    <col min="2975" max="2997" width="9.140625" style="28" customWidth="1"/>
    <col min="2998" max="3230" width="9.140625" style="28"/>
    <col min="3231" max="3253" width="9.140625" style="28" customWidth="1"/>
    <col min="3254" max="3486" width="9.140625" style="28"/>
    <col min="3487" max="3509" width="9.140625" style="28" customWidth="1"/>
    <col min="3510" max="3742" width="9.140625" style="28"/>
    <col min="3743" max="3765" width="9.140625" style="28" customWidth="1"/>
    <col min="3766" max="3998" width="9.140625" style="28"/>
    <col min="3999" max="4021" width="9.140625" style="28" customWidth="1"/>
    <col min="4022" max="4254" width="9.140625" style="28"/>
    <col min="4255" max="4277" width="9.140625" style="28" customWidth="1"/>
    <col min="4278" max="4510" width="9.140625" style="28"/>
    <col min="4511" max="4533" width="9.140625" style="28" customWidth="1"/>
    <col min="4534" max="4766" width="9.140625" style="28"/>
    <col min="4767" max="4789" width="9.140625" style="28" customWidth="1"/>
    <col min="4790" max="5022" width="9.140625" style="28"/>
    <col min="5023" max="5045" width="9.140625" style="28" customWidth="1"/>
    <col min="5046" max="5278" width="9.140625" style="28"/>
    <col min="5279" max="5301" width="9.140625" style="28" customWidth="1"/>
    <col min="5302" max="5534" width="9.140625" style="28"/>
    <col min="5535" max="5557" width="9.140625" style="28" customWidth="1"/>
    <col min="5558" max="5790" width="9.140625" style="28"/>
    <col min="5791" max="5813" width="9.140625" style="28" customWidth="1"/>
    <col min="5814" max="6046" width="9.140625" style="28"/>
    <col min="6047" max="6069" width="9.140625" style="28" customWidth="1"/>
    <col min="6070" max="6302" width="9.140625" style="28"/>
    <col min="6303" max="6325" width="9.140625" style="28" customWidth="1"/>
    <col min="6326" max="6558" width="9.140625" style="28"/>
    <col min="6559" max="6581" width="9.140625" style="28" customWidth="1"/>
    <col min="6582" max="6814" width="9.140625" style="28"/>
    <col min="6815" max="6837" width="9.140625" style="28" customWidth="1"/>
    <col min="6838" max="7070" width="9.140625" style="28"/>
    <col min="7071" max="7093" width="9.140625" style="28" customWidth="1"/>
    <col min="7094" max="7326" width="9.140625" style="28"/>
    <col min="7327" max="7349" width="9.140625" style="28" customWidth="1"/>
    <col min="7350" max="7582" width="9.140625" style="28"/>
    <col min="7583" max="7605" width="9.140625" style="28" customWidth="1"/>
    <col min="7606" max="7838" width="9.140625" style="28"/>
    <col min="7839" max="7861" width="9.140625" style="28" customWidth="1"/>
    <col min="7862" max="8094" width="9.140625" style="28"/>
    <col min="8095" max="8117" width="9.140625" style="28" customWidth="1"/>
    <col min="8118" max="8350" width="9.140625" style="28"/>
    <col min="8351" max="8373" width="9.140625" style="28" customWidth="1"/>
    <col min="8374" max="8606" width="9.140625" style="28"/>
    <col min="8607" max="8629" width="9.140625" style="28" customWidth="1"/>
    <col min="8630" max="8862" width="9.140625" style="28"/>
    <col min="8863" max="8885" width="9.140625" style="28" customWidth="1"/>
    <col min="8886" max="9118" width="9.140625" style="28"/>
    <col min="9119" max="9141" width="9.140625" style="28" customWidth="1"/>
    <col min="9142" max="9374" width="9.140625" style="28"/>
    <col min="9375" max="9397" width="9.140625" style="28" customWidth="1"/>
    <col min="9398" max="9630" width="9.140625" style="28"/>
    <col min="9631" max="9653" width="9.140625" style="28" customWidth="1"/>
    <col min="9654" max="9886" width="9.140625" style="28"/>
    <col min="9887" max="9909" width="9.140625" style="28" customWidth="1"/>
    <col min="9910" max="10142" width="9.140625" style="28"/>
    <col min="10143" max="10165" width="9.140625" style="28" customWidth="1"/>
    <col min="10166" max="10398" width="9.140625" style="28"/>
    <col min="10399" max="10421" width="9.140625" style="28" customWidth="1"/>
    <col min="10422" max="10654" width="9.140625" style="28"/>
    <col min="10655" max="10677" width="9.140625" style="28" customWidth="1"/>
    <col min="10678" max="10910" width="9.140625" style="28"/>
    <col min="10911" max="10933" width="9.140625" style="28" customWidth="1"/>
    <col min="10934" max="11166" width="9.140625" style="28"/>
    <col min="11167" max="11189" width="9.140625" style="28" customWidth="1"/>
    <col min="11190" max="11422" width="9.140625" style="28"/>
    <col min="11423" max="11445" width="9.140625" style="28" customWidth="1"/>
    <col min="11446" max="11678" width="9.140625" style="28"/>
    <col min="11679" max="11701" width="9.140625" style="28" customWidth="1"/>
    <col min="11702" max="11934" width="9.140625" style="28"/>
    <col min="11935" max="11957" width="9.140625" style="28" customWidth="1"/>
    <col min="11958" max="12190" width="9.140625" style="28"/>
    <col min="12191" max="12213" width="9.140625" style="28" customWidth="1"/>
    <col min="12214" max="12446" width="9.140625" style="28"/>
    <col min="12447" max="12469" width="9.140625" style="28" customWidth="1"/>
    <col min="12470" max="12702" width="9.140625" style="28"/>
    <col min="12703" max="12725" width="9.140625" style="28" customWidth="1"/>
    <col min="12726" max="12958" width="9.140625" style="28"/>
    <col min="12959" max="12981" width="9.140625" style="28" customWidth="1"/>
    <col min="12982" max="13214" width="9.140625" style="28"/>
    <col min="13215" max="13237" width="9.140625" style="28" customWidth="1"/>
    <col min="13238" max="13470" width="9.140625" style="28"/>
    <col min="13471" max="13493" width="9.140625" style="28" customWidth="1"/>
    <col min="13494" max="13726" width="9.140625" style="28"/>
    <col min="13727" max="13749" width="9.140625" style="28" customWidth="1"/>
    <col min="13750" max="13982" width="9.140625" style="28"/>
    <col min="13983" max="14005" width="9.140625" style="28" customWidth="1"/>
    <col min="14006" max="14238" width="9.140625" style="28"/>
    <col min="14239" max="14261" width="9.140625" style="28" customWidth="1"/>
    <col min="14262" max="14494" width="9.140625" style="28"/>
    <col min="14495" max="14517" width="9.140625" style="28" customWidth="1"/>
    <col min="14518" max="14750" width="9.140625" style="28"/>
    <col min="14751" max="14773" width="9.140625" style="28" customWidth="1"/>
    <col min="14774" max="15031" width="9.140625" style="28"/>
    <col min="15032" max="15033" width="9.140625" style="28" customWidth="1"/>
    <col min="15034" max="16384" width="9.140625" style="28"/>
  </cols>
  <sheetData>
    <row r="1" spans="1:11" x14ac:dyDescent="0.25">
      <c r="H1" s="101" t="s">
        <v>192</v>
      </c>
      <c r="I1" s="102"/>
      <c r="J1" s="102"/>
      <c r="K1" s="102"/>
    </row>
    <row r="2" spans="1:11" x14ac:dyDescent="0.25">
      <c r="A2" s="99" t="s">
        <v>203</v>
      </c>
      <c r="B2" s="99"/>
      <c r="C2" s="99"/>
      <c r="D2" s="99"/>
      <c r="E2" s="99"/>
      <c r="F2" s="99"/>
      <c r="G2" s="99"/>
      <c r="H2" s="99"/>
      <c r="I2" s="100"/>
      <c r="J2" s="29"/>
      <c r="K2" s="29"/>
    </row>
    <row r="3" spans="1:11" ht="92.25" customHeight="1" x14ac:dyDescent="0.25">
      <c r="A3" s="30" t="s">
        <v>191</v>
      </c>
      <c r="B3" s="31" t="s">
        <v>16</v>
      </c>
      <c r="C3" s="32" t="s">
        <v>205</v>
      </c>
      <c r="D3" s="32" t="s">
        <v>204</v>
      </c>
      <c r="E3" s="32" t="s">
        <v>212</v>
      </c>
      <c r="F3" s="32" t="s">
        <v>206</v>
      </c>
      <c r="G3" s="32" t="s">
        <v>207</v>
      </c>
      <c r="H3" s="32" t="s">
        <v>211</v>
      </c>
      <c r="I3" s="32" t="s">
        <v>209</v>
      </c>
      <c r="J3" s="32" t="s">
        <v>208</v>
      </c>
      <c r="K3" s="32" t="s">
        <v>210</v>
      </c>
    </row>
    <row r="4" spans="1:11" x14ac:dyDescent="0.25">
      <c r="A4" s="30">
        <v>1</v>
      </c>
      <c r="B4" s="31" t="s">
        <v>193</v>
      </c>
      <c r="C4" s="33" t="s">
        <v>194</v>
      </c>
      <c r="D4" s="33" t="s">
        <v>195</v>
      </c>
      <c r="E4" s="33" t="s">
        <v>196</v>
      </c>
      <c r="F4" s="33" t="s">
        <v>197</v>
      </c>
      <c r="G4" s="33" t="s">
        <v>198</v>
      </c>
      <c r="H4" s="33" t="s">
        <v>199</v>
      </c>
      <c r="I4" s="31" t="s">
        <v>200</v>
      </c>
      <c r="J4" s="31" t="s">
        <v>201</v>
      </c>
      <c r="K4" s="31" t="s">
        <v>202</v>
      </c>
    </row>
    <row r="5" spans="1:11" ht="37.5" x14ac:dyDescent="0.25">
      <c r="A5" s="70" t="s">
        <v>214</v>
      </c>
      <c r="B5" s="77" t="s">
        <v>213</v>
      </c>
      <c r="C5" s="88">
        <v>65967299.630000003</v>
      </c>
      <c r="D5" s="89">
        <f>D6+D10+D14</f>
        <v>1884503</v>
      </c>
      <c r="E5" s="90">
        <f>C5+D5</f>
        <v>67851802.629999995</v>
      </c>
      <c r="F5" s="91">
        <v>101029218.40000001</v>
      </c>
      <c r="G5" s="89">
        <v>0</v>
      </c>
      <c r="H5" s="92">
        <f>F5+G5</f>
        <v>101029218.40000001</v>
      </c>
      <c r="I5" s="93">
        <v>107423256</v>
      </c>
      <c r="J5" s="89">
        <v>0</v>
      </c>
      <c r="K5" s="94">
        <f>I5+J5</f>
        <v>107423256</v>
      </c>
    </row>
    <row r="6" spans="1:11" s="41" customFormat="1" ht="47.25" customHeight="1" x14ac:dyDescent="0.25">
      <c r="A6" s="57" t="s">
        <v>227</v>
      </c>
      <c r="B6" s="58" t="s">
        <v>228</v>
      </c>
      <c r="C6" s="83">
        <v>1017800</v>
      </c>
      <c r="D6" s="84">
        <v>3744</v>
      </c>
      <c r="E6" s="85">
        <f t="shared" ref="E6:E37" si="0">C6+D6</f>
        <v>1021544</v>
      </c>
      <c r="F6" s="83">
        <v>1043500</v>
      </c>
      <c r="G6" s="84">
        <v>0</v>
      </c>
      <c r="H6" s="86">
        <f t="shared" ref="H6:H24" si="1">F6+G6</f>
        <v>1043500</v>
      </c>
      <c r="I6" s="83">
        <v>10006100</v>
      </c>
      <c r="J6" s="83">
        <v>0</v>
      </c>
      <c r="K6" s="87">
        <f t="shared" ref="K6:K24" si="2">I6+J6</f>
        <v>10006100</v>
      </c>
    </row>
    <row r="7" spans="1:11" ht="87" customHeight="1" x14ac:dyDescent="0.25">
      <c r="A7" s="27" t="s">
        <v>229</v>
      </c>
      <c r="B7" s="56" t="s">
        <v>230</v>
      </c>
      <c r="C7" s="32">
        <v>1017800</v>
      </c>
      <c r="D7" s="38">
        <v>3744</v>
      </c>
      <c r="E7" s="39">
        <f t="shared" si="0"/>
        <v>1021544</v>
      </c>
      <c r="F7" s="32">
        <v>1043500</v>
      </c>
      <c r="G7" s="38">
        <v>0</v>
      </c>
      <c r="H7" s="39">
        <f t="shared" si="1"/>
        <v>1043500</v>
      </c>
      <c r="I7" s="32">
        <v>10006100</v>
      </c>
      <c r="J7" s="32">
        <v>0</v>
      </c>
      <c r="K7" s="40">
        <f t="shared" si="2"/>
        <v>10006100</v>
      </c>
    </row>
    <row r="8" spans="1:11" ht="62.25" customHeight="1" x14ac:dyDescent="0.25">
      <c r="A8" s="27" t="s">
        <v>231</v>
      </c>
      <c r="B8" s="56" t="s">
        <v>232</v>
      </c>
      <c r="C8" s="32">
        <v>674800</v>
      </c>
      <c r="D8" s="38">
        <v>3744</v>
      </c>
      <c r="E8" s="39">
        <f t="shared" si="0"/>
        <v>678544</v>
      </c>
      <c r="F8" s="32">
        <v>700500</v>
      </c>
      <c r="G8" s="38">
        <v>0</v>
      </c>
      <c r="H8" s="39">
        <f t="shared" si="1"/>
        <v>700500</v>
      </c>
      <c r="I8" s="32">
        <v>663100</v>
      </c>
      <c r="J8" s="32">
        <v>0</v>
      </c>
      <c r="K8" s="40">
        <f t="shared" si="2"/>
        <v>663100</v>
      </c>
    </row>
    <row r="9" spans="1:11" ht="88.5" customHeight="1" x14ac:dyDescent="0.25">
      <c r="A9" s="27" t="s">
        <v>233</v>
      </c>
      <c r="B9" s="56" t="s">
        <v>234</v>
      </c>
      <c r="C9" s="32">
        <v>19800</v>
      </c>
      <c r="D9" s="38">
        <v>3744</v>
      </c>
      <c r="E9" s="39">
        <f t="shared" si="0"/>
        <v>23544</v>
      </c>
      <c r="F9" s="32">
        <v>19800</v>
      </c>
      <c r="G9" s="38">
        <v>0</v>
      </c>
      <c r="H9" s="39">
        <f t="shared" si="1"/>
        <v>19800</v>
      </c>
      <c r="I9" s="32">
        <v>19800</v>
      </c>
      <c r="J9" s="32">
        <v>0</v>
      </c>
      <c r="K9" s="40">
        <f t="shared" si="2"/>
        <v>19800</v>
      </c>
    </row>
    <row r="10" spans="1:11" ht="32.25" customHeight="1" x14ac:dyDescent="0.25">
      <c r="A10" s="57" t="s">
        <v>219</v>
      </c>
      <c r="B10" s="58" t="s">
        <v>220</v>
      </c>
      <c r="C10" s="83">
        <v>10726756.23</v>
      </c>
      <c r="D10" s="84">
        <v>1776354</v>
      </c>
      <c r="E10" s="86">
        <f t="shared" si="0"/>
        <v>12503110.23</v>
      </c>
      <c r="F10" s="83">
        <v>27741358.399999999</v>
      </c>
      <c r="G10" s="84">
        <v>0</v>
      </c>
      <c r="H10" s="86">
        <f t="shared" si="1"/>
        <v>27741358.399999999</v>
      </c>
      <c r="I10" s="83">
        <v>28822596</v>
      </c>
      <c r="J10" s="83">
        <v>0</v>
      </c>
      <c r="K10" s="87">
        <f t="shared" si="2"/>
        <v>28822596</v>
      </c>
    </row>
    <row r="11" spans="1:11" ht="37.5" x14ac:dyDescent="0.25">
      <c r="A11" s="52" t="s">
        <v>221</v>
      </c>
      <c r="B11" s="53" t="s">
        <v>222</v>
      </c>
      <c r="C11" s="36">
        <v>4826756.2300000004</v>
      </c>
      <c r="D11" s="34">
        <v>1726354</v>
      </c>
      <c r="E11" s="35">
        <f t="shared" si="0"/>
        <v>6553110.2300000004</v>
      </c>
      <c r="F11" s="36">
        <v>27741358.399999999</v>
      </c>
      <c r="G11" s="34">
        <v>0</v>
      </c>
      <c r="H11" s="35">
        <f t="shared" si="1"/>
        <v>27741358.399999999</v>
      </c>
      <c r="I11" s="36">
        <v>28822596</v>
      </c>
      <c r="J11" s="36">
        <v>0</v>
      </c>
      <c r="K11" s="37">
        <f t="shared" si="2"/>
        <v>28822596</v>
      </c>
    </row>
    <row r="12" spans="1:11" ht="37.5" x14ac:dyDescent="0.25">
      <c r="A12" s="45" t="s">
        <v>223</v>
      </c>
      <c r="B12" s="45" t="s">
        <v>224</v>
      </c>
      <c r="C12" s="32">
        <v>4826756.2300000004</v>
      </c>
      <c r="D12" s="38">
        <v>1776354</v>
      </c>
      <c r="E12" s="39">
        <f t="shared" si="0"/>
        <v>6603110.2300000004</v>
      </c>
      <c r="F12" s="32">
        <v>27741358.399999999</v>
      </c>
      <c r="G12" s="32">
        <v>0</v>
      </c>
      <c r="H12" s="39">
        <f t="shared" si="1"/>
        <v>27741358.399999999</v>
      </c>
      <c r="I12" s="32">
        <v>28822596</v>
      </c>
      <c r="J12" s="32">
        <v>0</v>
      </c>
      <c r="K12" s="40">
        <f t="shared" si="2"/>
        <v>28822596</v>
      </c>
    </row>
    <row r="13" spans="1:11" ht="56.25" x14ac:dyDescent="0.25">
      <c r="A13" s="54" t="s">
        <v>225</v>
      </c>
      <c r="B13" s="27" t="s">
        <v>226</v>
      </c>
      <c r="C13" s="32">
        <v>4638398.2300000004</v>
      </c>
      <c r="D13" s="38">
        <v>1776354</v>
      </c>
      <c r="E13" s="39">
        <f t="shared" si="0"/>
        <v>6414752.2300000004</v>
      </c>
      <c r="F13" s="32">
        <v>27693858.399999999</v>
      </c>
      <c r="G13" s="32">
        <v>0</v>
      </c>
      <c r="H13" s="39">
        <f t="shared" si="1"/>
        <v>27693858.399999999</v>
      </c>
      <c r="I13" s="32">
        <v>28775096</v>
      </c>
      <c r="J13" s="32">
        <v>0</v>
      </c>
      <c r="K13" s="40">
        <f t="shared" si="2"/>
        <v>28775096</v>
      </c>
    </row>
    <row r="14" spans="1:11" ht="32.25" customHeight="1" x14ac:dyDescent="0.25">
      <c r="A14" s="60" t="s">
        <v>215</v>
      </c>
      <c r="B14" s="61" t="s">
        <v>216</v>
      </c>
      <c r="C14" s="83">
        <v>323351</v>
      </c>
      <c r="D14" s="84">
        <v>104405</v>
      </c>
      <c r="E14" s="86">
        <f t="shared" si="0"/>
        <v>427756</v>
      </c>
      <c r="F14" s="83">
        <v>307720</v>
      </c>
      <c r="G14" s="84">
        <v>0</v>
      </c>
      <c r="H14" s="86">
        <f t="shared" si="1"/>
        <v>307720</v>
      </c>
      <c r="I14" s="83">
        <v>307520</v>
      </c>
      <c r="J14" s="83">
        <v>0</v>
      </c>
      <c r="K14" s="87">
        <f t="shared" si="2"/>
        <v>307520</v>
      </c>
    </row>
    <row r="15" spans="1:11" ht="37.5" x14ac:dyDescent="0.3">
      <c r="A15" s="46" t="s">
        <v>217</v>
      </c>
      <c r="B15" s="47" t="s">
        <v>218</v>
      </c>
      <c r="C15" s="36">
        <v>288390</v>
      </c>
      <c r="D15" s="34">
        <v>35100</v>
      </c>
      <c r="E15" s="35">
        <f t="shared" si="0"/>
        <v>323490</v>
      </c>
      <c r="F15" s="36">
        <v>293390</v>
      </c>
      <c r="G15" s="34">
        <v>0</v>
      </c>
      <c r="H15" s="35">
        <f t="shared" si="1"/>
        <v>293390</v>
      </c>
      <c r="I15" s="36">
        <v>293190</v>
      </c>
      <c r="J15" s="36">
        <v>0</v>
      </c>
      <c r="K15" s="37">
        <f t="shared" si="2"/>
        <v>293190</v>
      </c>
    </row>
    <row r="16" spans="1:11" ht="56.25" x14ac:dyDescent="0.3">
      <c r="A16" s="50" t="s">
        <v>235</v>
      </c>
      <c r="B16" s="51" t="s">
        <v>236</v>
      </c>
      <c r="C16" s="59">
        <v>116330</v>
      </c>
      <c r="D16" s="38">
        <v>20670</v>
      </c>
      <c r="E16" s="39">
        <f t="shared" si="0"/>
        <v>137000</v>
      </c>
      <c r="F16" s="32">
        <v>116330</v>
      </c>
      <c r="G16" s="38">
        <v>0</v>
      </c>
      <c r="H16" s="39">
        <f t="shared" si="1"/>
        <v>116330</v>
      </c>
      <c r="I16" s="32">
        <v>116330</v>
      </c>
      <c r="J16" s="32">
        <v>0</v>
      </c>
      <c r="K16" s="40">
        <f t="shared" si="2"/>
        <v>116330</v>
      </c>
    </row>
    <row r="17" spans="1:11" ht="75" x14ac:dyDescent="0.3">
      <c r="A17" s="50" t="s">
        <v>237</v>
      </c>
      <c r="B17" s="51" t="s">
        <v>238</v>
      </c>
      <c r="C17" s="59">
        <v>116330</v>
      </c>
      <c r="D17" s="38">
        <v>20670</v>
      </c>
      <c r="E17" s="39">
        <f t="shared" si="0"/>
        <v>137000</v>
      </c>
      <c r="F17" s="32">
        <v>116330</v>
      </c>
      <c r="G17" s="38">
        <v>0</v>
      </c>
      <c r="H17" s="39">
        <f t="shared" si="1"/>
        <v>116330</v>
      </c>
      <c r="I17" s="32">
        <v>116330</v>
      </c>
      <c r="J17" s="32">
        <v>0</v>
      </c>
      <c r="K17" s="40">
        <f t="shared" si="2"/>
        <v>116330</v>
      </c>
    </row>
    <row r="18" spans="1:11" ht="56.25" x14ac:dyDescent="0.3">
      <c r="A18" s="50" t="s">
        <v>239</v>
      </c>
      <c r="B18" s="51" t="s">
        <v>240</v>
      </c>
      <c r="C18" s="59">
        <v>107570</v>
      </c>
      <c r="D18" s="38">
        <v>14430</v>
      </c>
      <c r="E18" s="39">
        <f t="shared" si="0"/>
        <v>122000</v>
      </c>
      <c r="F18" s="32">
        <v>107570</v>
      </c>
      <c r="G18" s="38">
        <v>0</v>
      </c>
      <c r="H18" s="39">
        <f t="shared" si="1"/>
        <v>107570</v>
      </c>
      <c r="I18" s="32">
        <v>107570</v>
      </c>
      <c r="J18" s="32">
        <v>0</v>
      </c>
      <c r="K18" s="40">
        <f t="shared" si="2"/>
        <v>107570</v>
      </c>
    </row>
    <row r="19" spans="1:11" ht="75" x14ac:dyDescent="0.3">
      <c r="A19" s="50" t="s">
        <v>241</v>
      </c>
      <c r="B19" s="51" t="s">
        <v>242</v>
      </c>
      <c r="C19" s="59">
        <v>107570</v>
      </c>
      <c r="D19" s="38">
        <v>14430</v>
      </c>
      <c r="E19" s="39">
        <f t="shared" si="0"/>
        <v>122000</v>
      </c>
      <c r="F19" s="32">
        <v>107570</v>
      </c>
      <c r="G19" s="38">
        <v>0</v>
      </c>
      <c r="H19" s="39">
        <f t="shared" si="1"/>
        <v>107570</v>
      </c>
      <c r="I19" s="32">
        <v>107570</v>
      </c>
      <c r="J19" s="32">
        <v>0</v>
      </c>
      <c r="K19" s="40">
        <f t="shared" si="2"/>
        <v>107570</v>
      </c>
    </row>
    <row r="20" spans="1:11" ht="93.75" x14ac:dyDescent="0.25">
      <c r="A20" s="62" t="s">
        <v>243</v>
      </c>
      <c r="B20" s="63" t="s">
        <v>244</v>
      </c>
      <c r="C20" s="95">
        <v>3000</v>
      </c>
      <c r="D20" s="34">
        <v>4282</v>
      </c>
      <c r="E20" s="35">
        <f t="shared" si="0"/>
        <v>7282</v>
      </c>
      <c r="F20" s="36">
        <v>3000</v>
      </c>
      <c r="G20" s="36">
        <v>0</v>
      </c>
      <c r="H20" s="35">
        <f t="shared" si="1"/>
        <v>3000</v>
      </c>
      <c r="I20" s="36">
        <v>3000</v>
      </c>
      <c r="J20" s="36">
        <v>0</v>
      </c>
      <c r="K20" s="37">
        <f t="shared" si="2"/>
        <v>3000</v>
      </c>
    </row>
    <row r="21" spans="1:11" ht="75" x14ac:dyDescent="0.3">
      <c r="A21" s="64" t="s">
        <v>245</v>
      </c>
      <c r="B21" s="65" t="s">
        <v>246</v>
      </c>
      <c r="C21" s="32">
        <v>3000</v>
      </c>
      <c r="D21" s="38">
        <v>4282</v>
      </c>
      <c r="E21" s="39">
        <f t="shared" si="0"/>
        <v>7282</v>
      </c>
      <c r="F21" s="32">
        <v>3000</v>
      </c>
      <c r="G21" s="32">
        <v>0</v>
      </c>
      <c r="H21" s="39">
        <f t="shared" si="1"/>
        <v>3000</v>
      </c>
      <c r="I21" s="32">
        <v>3000</v>
      </c>
      <c r="J21" s="32">
        <v>0</v>
      </c>
      <c r="K21" s="40">
        <f t="shared" si="2"/>
        <v>3000</v>
      </c>
    </row>
    <row r="22" spans="1:11" ht="56.25" x14ac:dyDescent="0.3">
      <c r="A22" s="66" t="s">
        <v>247</v>
      </c>
      <c r="B22" s="48" t="s">
        <v>248</v>
      </c>
      <c r="C22" s="32">
        <v>3000</v>
      </c>
      <c r="D22" s="38">
        <v>4282</v>
      </c>
      <c r="E22" s="39">
        <f t="shared" si="0"/>
        <v>7282</v>
      </c>
      <c r="F22" s="32">
        <v>3000</v>
      </c>
      <c r="G22" s="38">
        <v>0</v>
      </c>
      <c r="H22" s="39">
        <f t="shared" si="1"/>
        <v>3000</v>
      </c>
      <c r="I22" s="32">
        <v>3000</v>
      </c>
      <c r="J22" s="32">
        <v>0</v>
      </c>
      <c r="K22" s="40">
        <f t="shared" si="2"/>
        <v>3000</v>
      </c>
    </row>
    <row r="23" spans="1:11" x14ac:dyDescent="0.3">
      <c r="A23" s="67" t="s">
        <v>249</v>
      </c>
      <c r="B23" s="49" t="s">
        <v>250</v>
      </c>
      <c r="C23" s="36">
        <v>0</v>
      </c>
      <c r="D23" s="34">
        <v>65023</v>
      </c>
      <c r="E23" s="35">
        <f t="shared" si="0"/>
        <v>65023</v>
      </c>
      <c r="F23" s="36">
        <v>0</v>
      </c>
      <c r="G23" s="34">
        <v>0</v>
      </c>
      <c r="H23" s="35">
        <f t="shared" si="1"/>
        <v>0</v>
      </c>
      <c r="I23" s="36">
        <v>0</v>
      </c>
      <c r="J23" s="36">
        <v>0</v>
      </c>
      <c r="K23" s="37">
        <f t="shared" si="2"/>
        <v>0</v>
      </c>
    </row>
    <row r="24" spans="1:11" ht="131.25" x14ac:dyDescent="0.3">
      <c r="A24" s="68" t="s">
        <v>251</v>
      </c>
      <c r="B24" s="69" t="s">
        <v>252</v>
      </c>
      <c r="C24" s="32">
        <v>0</v>
      </c>
      <c r="D24" s="38">
        <v>65023</v>
      </c>
      <c r="E24" s="39">
        <f t="shared" si="0"/>
        <v>65023</v>
      </c>
      <c r="F24" s="32">
        <v>0</v>
      </c>
      <c r="G24" s="38">
        <v>0</v>
      </c>
      <c r="H24" s="39">
        <f t="shared" si="1"/>
        <v>0</v>
      </c>
      <c r="I24" s="32">
        <v>0</v>
      </c>
      <c r="J24" s="32">
        <v>0</v>
      </c>
      <c r="K24" s="40">
        <f t="shared" si="2"/>
        <v>0</v>
      </c>
    </row>
    <row r="25" spans="1:11" ht="37.5" x14ac:dyDescent="0.25">
      <c r="A25" s="71" t="s">
        <v>253</v>
      </c>
      <c r="B25" s="77" t="s">
        <v>254</v>
      </c>
      <c r="C25" s="96">
        <v>400832437.69999999</v>
      </c>
      <c r="D25" s="89">
        <v>8739136.8300000001</v>
      </c>
      <c r="E25" s="92">
        <f t="shared" si="0"/>
        <v>409571574.52999997</v>
      </c>
      <c r="F25" s="97">
        <v>440782654.63999999</v>
      </c>
      <c r="G25" s="89">
        <v>0</v>
      </c>
      <c r="H25" s="92">
        <f>F25+G25</f>
        <v>440782654.63999999</v>
      </c>
      <c r="I25" s="88">
        <v>182267416.44</v>
      </c>
      <c r="J25" s="88">
        <v>0</v>
      </c>
      <c r="K25" s="94">
        <f>I25+J25</f>
        <v>182267416.44</v>
      </c>
    </row>
    <row r="26" spans="1:11" ht="37.5" x14ac:dyDescent="0.25">
      <c r="A26" s="72" t="s">
        <v>255</v>
      </c>
      <c r="B26" s="53" t="s">
        <v>256</v>
      </c>
      <c r="C26" s="36">
        <v>400832437.69999999</v>
      </c>
      <c r="D26" s="34">
        <v>8739136.8300000001</v>
      </c>
      <c r="E26" s="35">
        <f t="shared" si="0"/>
        <v>409571574.52999997</v>
      </c>
      <c r="F26" s="82">
        <v>440782654.63999999</v>
      </c>
      <c r="G26" s="34">
        <f>G27+G30+G33+G36</f>
        <v>0</v>
      </c>
      <c r="H26" s="35">
        <f t="shared" ref="H26:H37" si="3">F26+G26</f>
        <v>440782654.63999999</v>
      </c>
      <c r="I26" s="36">
        <v>182267416.44</v>
      </c>
      <c r="J26" s="34">
        <f>J27+J30+J33+J36</f>
        <v>0</v>
      </c>
      <c r="K26" s="37">
        <f t="shared" ref="K26:K37" si="4">I26+J26</f>
        <v>182267416.44</v>
      </c>
    </row>
    <row r="27" spans="1:11" ht="37.5" x14ac:dyDescent="0.25">
      <c r="A27" s="72" t="s">
        <v>257</v>
      </c>
      <c r="B27" s="53" t="s">
        <v>258</v>
      </c>
      <c r="C27" s="36">
        <v>196456442.81</v>
      </c>
      <c r="D27" s="34">
        <v>2644731.65</v>
      </c>
      <c r="E27" s="35">
        <f t="shared" si="0"/>
        <v>199101174.46000001</v>
      </c>
      <c r="F27" s="36">
        <v>266996977.75</v>
      </c>
      <c r="G27" s="34">
        <v>0</v>
      </c>
      <c r="H27" s="35">
        <f t="shared" si="3"/>
        <v>266996977.75</v>
      </c>
      <c r="I27" s="36">
        <v>10981229.1</v>
      </c>
      <c r="J27" s="36">
        <v>0</v>
      </c>
      <c r="K27" s="37">
        <f t="shared" si="4"/>
        <v>10981229.1</v>
      </c>
    </row>
    <row r="28" spans="1:11" ht="37.5" x14ac:dyDescent="0.25">
      <c r="A28" s="72" t="s">
        <v>259</v>
      </c>
      <c r="B28" s="53" t="s">
        <v>260</v>
      </c>
      <c r="C28" s="36">
        <v>25812927.030000001</v>
      </c>
      <c r="D28" s="38">
        <v>2644731.65</v>
      </c>
      <c r="E28" s="35">
        <f t="shared" si="0"/>
        <v>28457658.68</v>
      </c>
      <c r="F28" s="36">
        <v>3818890.61</v>
      </c>
      <c r="G28" s="34">
        <v>0</v>
      </c>
      <c r="H28" s="35">
        <f t="shared" si="3"/>
        <v>3818890.61</v>
      </c>
      <c r="I28" s="36">
        <v>3507656.85</v>
      </c>
      <c r="J28" s="36">
        <v>0</v>
      </c>
      <c r="K28" s="37">
        <f t="shared" si="4"/>
        <v>3507656.85</v>
      </c>
    </row>
    <row r="29" spans="1:11" ht="32.25" customHeight="1" x14ac:dyDescent="0.25">
      <c r="A29" s="73" t="s">
        <v>261</v>
      </c>
      <c r="B29" s="54" t="s">
        <v>262</v>
      </c>
      <c r="C29" s="32">
        <v>25812927.030000001</v>
      </c>
      <c r="D29" s="38">
        <v>2644731.65</v>
      </c>
      <c r="E29" s="39">
        <f t="shared" si="0"/>
        <v>28457658.68</v>
      </c>
      <c r="F29" s="32">
        <v>3818890.61</v>
      </c>
      <c r="G29" s="38">
        <v>0</v>
      </c>
      <c r="H29" s="39">
        <f t="shared" si="3"/>
        <v>3818890.61</v>
      </c>
      <c r="I29" s="32">
        <v>3507656.85</v>
      </c>
      <c r="J29" s="32">
        <v>0</v>
      </c>
      <c r="K29" s="40">
        <f t="shared" si="4"/>
        <v>3507656.85</v>
      </c>
    </row>
    <row r="30" spans="1:11" ht="32.25" customHeight="1" x14ac:dyDescent="0.25">
      <c r="A30" s="73" t="s">
        <v>274</v>
      </c>
      <c r="B30" s="53" t="s">
        <v>273</v>
      </c>
      <c r="C30" s="32">
        <v>149506205.55000001</v>
      </c>
      <c r="D30" s="38">
        <v>4482457.18</v>
      </c>
      <c r="E30" s="39">
        <f t="shared" si="0"/>
        <v>153988662.72999999</v>
      </c>
      <c r="F30" s="32">
        <v>149620958.55000001</v>
      </c>
      <c r="G30" s="38">
        <v>0</v>
      </c>
      <c r="H30" s="39">
        <f t="shared" si="3"/>
        <v>149620958.55000001</v>
      </c>
      <c r="I30" s="32">
        <v>149655467.55000001</v>
      </c>
      <c r="J30" s="32">
        <v>0</v>
      </c>
      <c r="K30" s="40">
        <f t="shared" si="4"/>
        <v>149655467.55000001</v>
      </c>
    </row>
    <row r="31" spans="1:11" ht="66.75" customHeight="1" x14ac:dyDescent="0.25">
      <c r="A31" s="73" t="s">
        <v>275</v>
      </c>
      <c r="B31" s="54" t="s">
        <v>277</v>
      </c>
      <c r="C31" s="32">
        <v>17947507</v>
      </c>
      <c r="D31" s="38">
        <v>4482457.18</v>
      </c>
      <c r="E31" s="39">
        <f>C31+D31</f>
        <v>22429964.18</v>
      </c>
      <c r="F31" s="32">
        <v>18087300</v>
      </c>
      <c r="G31" s="38">
        <v>0</v>
      </c>
      <c r="H31" s="39">
        <f t="shared" si="3"/>
        <v>18087300</v>
      </c>
      <c r="I31" s="32">
        <v>18087300</v>
      </c>
      <c r="J31" s="32">
        <v>0</v>
      </c>
      <c r="K31" s="40">
        <f t="shared" si="4"/>
        <v>18087300</v>
      </c>
    </row>
    <row r="32" spans="1:11" ht="68.25" customHeight="1" x14ac:dyDescent="0.25">
      <c r="A32" s="73" t="s">
        <v>276</v>
      </c>
      <c r="B32" s="54" t="s">
        <v>278</v>
      </c>
      <c r="C32" s="32">
        <v>17947507</v>
      </c>
      <c r="D32" s="38">
        <v>4482457.18</v>
      </c>
      <c r="E32" s="39">
        <f>C32+D32</f>
        <v>22429964.18</v>
      </c>
      <c r="F32" s="32">
        <v>18087300</v>
      </c>
      <c r="G32" s="38">
        <v>0</v>
      </c>
      <c r="H32" s="39">
        <f t="shared" si="3"/>
        <v>18087300</v>
      </c>
      <c r="I32" s="32">
        <v>18087300</v>
      </c>
      <c r="J32" s="32">
        <v>0</v>
      </c>
      <c r="K32" s="40">
        <f t="shared" si="4"/>
        <v>18087300</v>
      </c>
    </row>
    <row r="33" spans="1:11" ht="37.5" x14ac:dyDescent="0.25">
      <c r="A33" s="72" t="s">
        <v>263</v>
      </c>
      <c r="B33" s="53" t="s">
        <v>264</v>
      </c>
      <c r="C33" s="36">
        <v>12637189.34</v>
      </c>
      <c r="D33" s="34">
        <v>1067640</v>
      </c>
      <c r="E33" s="35">
        <f t="shared" si="0"/>
        <v>13704829.34</v>
      </c>
      <c r="F33" s="36">
        <v>7871718.3399999999</v>
      </c>
      <c r="G33" s="34">
        <v>0</v>
      </c>
      <c r="H33" s="35">
        <f t="shared" si="3"/>
        <v>7871718.3399999999</v>
      </c>
      <c r="I33" s="36">
        <v>8127719.79</v>
      </c>
      <c r="J33" s="36">
        <v>0</v>
      </c>
      <c r="K33" s="37">
        <f t="shared" si="4"/>
        <v>8127719.79</v>
      </c>
    </row>
    <row r="34" spans="1:11" ht="56.25" x14ac:dyDescent="0.3">
      <c r="A34" s="74" t="s">
        <v>265</v>
      </c>
      <c r="B34" s="78" t="s">
        <v>266</v>
      </c>
      <c r="C34" s="36">
        <v>6405840</v>
      </c>
      <c r="D34" s="34">
        <v>1067640</v>
      </c>
      <c r="E34" s="35">
        <f t="shared" si="0"/>
        <v>7473480</v>
      </c>
      <c r="F34" s="36">
        <v>6405840</v>
      </c>
      <c r="G34" s="34">
        <v>0</v>
      </c>
      <c r="H34" s="35">
        <f t="shared" si="3"/>
        <v>6405840</v>
      </c>
      <c r="I34" s="36">
        <v>6405840</v>
      </c>
      <c r="J34" s="36">
        <v>0</v>
      </c>
      <c r="K34" s="37">
        <f t="shared" si="4"/>
        <v>6405840</v>
      </c>
    </row>
    <row r="35" spans="1:11" ht="56.25" x14ac:dyDescent="0.25">
      <c r="A35" s="75" t="s">
        <v>267</v>
      </c>
      <c r="B35" s="79" t="s">
        <v>268</v>
      </c>
      <c r="C35" s="32">
        <v>6405840</v>
      </c>
      <c r="D35" s="38">
        <v>1067640</v>
      </c>
      <c r="E35" s="39">
        <f t="shared" si="0"/>
        <v>7473480</v>
      </c>
      <c r="F35" s="32">
        <v>6405840</v>
      </c>
      <c r="G35" s="38">
        <v>0</v>
      </c>
      <c r="H35" s="39">
        <f t="shared" si="3"/>
        <v>6405840</v>
      </c>
      <c r="I35" s="32">
        <v>6405840</v>
      </c>
      <c r="J35" s="32">
        <v>0</v>
      </c>
      <c r="K35" s="40">
        <f t="shared" si="4"/>
        <v>6405840</v>
      </c>
    </row>
    <row r="36" spans="1:11" ht="27.75" customHeight="1" x14ac:dyDescent="0.25">
      <c r="A36" s="74" t="s">
        <v>269</v>
      </c>
      <c r="B36" s="80" t="s">
        <v>270</v>
      </c>
      <c r="C36" s="36">
        <v>0</v>
      </c>
      <c r="D36" s="34">
        <v>544308</v>
      </c>
      <c r="E36" s="35">
        <f t="shared" si="0"/>
        <v>544308</v>
      </c>
      <c r="F36" s="36">
        <v>0</v>
      </c>
      <c r="G36" s="34">
        <v>0</v>
      </c>
      <c r="H36" s="35">
        <f t="shared" si="3"/>
        <v>0</v>
      </c>
      <c r="I36" s="36">
        <v>0</v>
      </c>
      <c r="J36" s="36">
        <v>0</v>
      </c>
      <c r="K36" s="37">
        <f t="shared" si="4"/>
        <v>0</v>
      </c>
    </row>
    <row r="37" spans="1:11" ht="33.75" customHeight="1" x14ac:dyDescent="0.25">
      <c r="A37" s="76" t="s">
        <v>271</v>
      </c>
      <c r="B37" s="81" t="s">
        <v>272</v>
      </c>
      <c r="C37" s="32">
        <v>0</v>
      </c>
      <c r="D37" s="38">
        <v>544308</v>
      </c>
      <c r="E37" s="39">
        <f t="shared" si="0"/>
        <v>544308</v>
      </c>
      <c r="F37" s="32">
        <v>0</v>
      </c>
      <c r="G37" s="38">
        <v>0</v>
      </c>
      <c r="H37" s="39">
        <f t="shared" si="3"/>
        <v>0</v>
      </c>
      <c r="I37" s="32">
        <v>0</v>
      </c>
      <c r="J37" s="32">
        <v>0</v>
      </c>
      <c r="K37" s="40">
        <f t="shared" si="4"/>
        <v>0</v>
      </c>
    </row>
    <row r="38" spans="1:11" s="41" customFormat="1" ht="31.5" customHeight="1" x14ac:dyDescent="0.25">
      <c r="A38" s="98" t="s">
        <v>40</v>
      </c>
      <c r="B38" s="98"/>
      <c r="C38" s="55">
        <f>C5+C25</f>
        <v>466799737.32999998</v>
      </c>
      <c r="D38" s="55">
        <f t="shared" ref="D38:K38" si="5">D5+D25</f>
        <v>10623639.83</v>
      </c>
      <c r="E38" s="55">
        <f t="shared" si="5"/>
        <v>477423377.16000003</v>
      </c>
      <c r="F38" s="55">
        <f t="shared" si="5"/>
        <v>541811873.03999996</v>
      </c>
      <c r="G38" s="55">
        <f t="shared" si="5"/>
        <v>0</v>
      </c>
      <c r="H38" s="55">
        <f t="shared" si="5"/>
        <v>541811873.03999996</v>
      </c>
      <c r="I38" s="55">
        <f t="shared" si="5"/>
        <v>289690672.44</v>
      </c>
      <c r="J38" s="55">
        <f t="shared" si="5"/>
        <v>0</v>
      </c>
      <c r="K38" s="55">
        <f t="shared" si="5"/>
        <v>289690672.44</v>
      </c>
    </row>
    <row r="40" spans="1:11" x14ac:dyDescent="0.25">
      <c r="F40" s="42"/>
    </row>
    <row r="41" spans="1:11" x14ac:dyDescent="0.25">
      <c r="D41" s="42"/>
      <c r="E41" s="42"/>
      <c r="F41" s="42"/>
    </row>
    <row r="42" spans="1:11" x14ac:dyDescent="0.25">
      <c r="D42" s="43"/>
      <c r="E42" s="42"/>
      <c r="F42" s="42"/>
    </row>
    <row r="43" spans="1:11" x14ac:dyDescent="0.25">
      <c r="C43" s="44"/>
      <c r="D43" s="43"/>
      <c r="E43" s="43"/>
      <c r="F43" s="43"/>
      <c r="G43" s="44"/>
      <c r="H43" s="44"/>
      <c r="I43" s="44"/>
      <c r="J43" s="44"/>
      <c r="K43" s="44"/>
    </row>
    <row r="44" spans="1:11" x14ac:dyDescent="0.25">
      <c r="D44" s="42"/>
      <c r="E44" s="42"/>
      <c r="F44" s="42"/>
    </row>
    <row r="45" spans="1:11" x14ac:dyDescent="0.25">
      <c r="D45" s="42"/>
      <c r="E45" s="42"/>
      <c r="F45" s="42"/>
    </row>
    <row r="46" spans="1:11" x14ac:dyDescent="0.25">
      <c r="D46" s="42"/>
      <c r="E46" s="42"/>
      <c r="F46" s="42"/>
    </row>
    <row r="47" spans="1:11" x14ac:dyDescent="0.25">
      <c r="D47" s="42"/>
      <c r="E47" s="42"/>
      <c r="F47" s="42"/>
    </row>
    <row r="48" spans="1:11" x14ac:dyDescent="0.25">
      <c r="D48" s="42"/>
      <c r="E48" s="42"/>
      <c r="F48" s="42"/>
    </row>
    <row r="49" spans="4:6" x14ac:dyDescent="0.25">
      <c r="D49" s="42"/>
      <c r="E49" s="42"/>
      <c r="F49" s="42"/>
    </row>
    <row r="50" spans="4:6" x14ac:dyDescent="0.25">
      <c r="D50" s="42"/>
      <c r="E50" s="42"/>
      <c r="F50" s="42"/>
    </row>
  </sheetData>
  <autoFilter ref="A3:K38"/>
  <sortState ref="A339:W367">
    <sortCondition ref="B339:B367"/>
  </sortState>
  <mergeCells count="3">
    <mergeCell ref="A38:B38"/>
    <mergeCell ref="A2:I2"/>
    <mergeCell ref="H1:K1"/>
  </mergeCells>
  <pageMargins left="0.39370078740157483" right="0.15748031496062992" top="0.51181102362204722" bottom="0.55118110236220474" header="0.15748031496062992" footer="0.15748031496062992"/>
  <pageSetup paperSize="9" scale="38" fitToHeight="0" orientation="landscape" r:id="rId1"/>
  <headerFooter>
    <oddHeader>&amp;C&amp;P</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K206"/>
  <sheetViews>
    <sheetView workbookViewId="0">
      <selection activeCell="I3" sqref="I3"/>
    </sheetView>
  </sheetViews>
  <sheetFormatPr defaultColWidth="9.140625" defaultRowHeight="12.75" x14ac:dyDescent="0.25"/>
  <cols>
    <col min="1" max="1" width="32.5703125" style="1" customWidth="1"/>
    <col min="2" max="2" width="13.7109375" style="1" customWidth="1"/>
    <col min="3" max="4" width="22" style="1" customWidth="1"/>
    <col min="5" max="5" width="9.140625" style="1"/>
    <col min="6" max="6" width="13" style="1" customWidth="1"/>
    <col min="7" max="7" width="25.85546875" style="1" customWidth="1"/>
    <col min="8" max="8" width="20" style="8" customWidth="1"/>
    <col min="9" max="11" width="20" style="1" customWidth="1"/>
    <col min="12" max="16384" width="9.140625" style="1"/>
  </cols>
  <sheetData>
    <row r="1" spans="1:11" ht="32.25" customHeight="1" x14ac:dyDescent="0.25">
      <c r="B1" s="7" t="s">
        <v>0</v>
      </c>
      <c r="C1" s="7" t="s">
        <v>41</v>
      </c>
      <c r="D1" s="7" t="s">
        <v>42</v>
      </c>
    </row>
    <row r="2" spans="1:11" x14ac:dyDescent="0.2">
      <c r="A2" s="1" t="str">
        <f>B2&amp;C2</f>
        <v>8182 02 15001 02 0000 150</v>
      </c>
      <c r="B2" s="2">
        <v>818</v>
      </c>
      <c r="C2" s="3" t="s">
        <v>23</v>
      </c>
      <c r="D2" s="4">
        <v>12805744900</v>
      </c>
      <c r="F2" s="9" t="s">
        <v>44</v>
      </c>
      <c r="G2" s="9" t="s">
        <v>41</v>
      </c>
      <c r="H2" s="13" t="s">
        <v>43</v>
      </c>
      <c r="I2" s="12" t="s">
        <v>25</v>
      </c>
      <c r="J2" s="12" t="s">
        <v>26</v>
      </c>
      <c r="K2" s="12" t="s">
        <v>27</v>
      </c>
    </row>
    <row r="3" spans="1:11" x14ac:dyDescent="0.2">
      <c r="A3" s="1" t="str">
        <f t="shared" ref="A3:A66" si="0">B3&amp;C3</f>
        <v>8182 02 15002 02 0000 150</v>
      </c>
      <c r="B3" s="2">
        <v>818</v>
      </c>
      <c r="C3" s="3" t="s">
        <v>46</v>
      </c>
      <c r="D3" s="4">
        <v>513084000</v>
      </c>
      <c r="F3" s="10">
        <v>803</v>
      </c>
      <c r="G3" s="10" t="s">
        <v>38</v>
      </c>
      <c r="H3" s="13">
        <v>8501904</v>
      </c>
      <c r="I3" s="8">
        <f>IFERROR(VLOOKUP(F3&amp;G3,#REF!,8,FALSE),0)</f>
        <v>0</v>
      </c>
      <c r="J3" s="8">
        <f>IFERROR(VLOOKUP(F3&amp;G3,#REF!,14,FALSE),0)</f>
        <v>0</v>
      </c>
      <c r="K3" s="8">
        <f>IFERROR(VLOOKUP(F3&amp;G3,#REF!,19,FALSE),0)</f>
        <v>0</v>
      </c>
    </row>
    <row r="4" spans="1:11" x14ac:dyDescent="0.2">
      <c r="A4" s="1" t="str">
        <f t="shared" si="0"/>
        <v>8182 02 15009 02 0000 150</v>
      </c>
      <c r="B4" s="2">
        <v>818</v>
      </c>
      <c r="C4" s="2" t="s">
        <v>24</v>
      </c>
      <c r="D4" s="4">
        <v>574234000</v>
      </c>
      <c r="F4" s="10">
        <v>803</v>
      </c>
      <c r="G4" s="10" t="s">
        <v>39</v>
      </c>
      <c r="H4" s="13">
        <v>4484184</v>
      </c>
      <c r="I4" s="8">
        <f>IFERROR(VLOOKUP(F4&amp;G4,#REF!,8,FALSE),0)</f>
        <v>0</v>
      </c>
      <c r="J4" s="8">
        <f>IFERROR(VLOOKUP(F4&amp;G4,#REF!,14,FALSE),0)</f>
        <v>0</v>
      </c>
      <c r="K4" s="8">
        <f>IFERROR(VLOOKUP(F4&amp;G4,#REF!,19,FALSE),0)</f>
        <v>0</v>
      </c>
    </row>
    <row r="5" spans="1:11" x14ac:dyDescent="0.2">
      <c r="A5" s="1" t="str">
        <f t="shared" si="0"/>
        <v>8182 02 15213 02 0000 150</v>
      </c>
      <c r="B5" s="2">
        <v>818</v>
      </c>
      <c r="C5" s="3" t="s">
        <v>47</v>
      </c>
      <c r="D5" s="4">
        <v>68563000</v>
      </c>
      <c r="F5" s="10">
        <v>803</v>
      </c>
      <c r="G5" s="10" t="s">
        <v>85</v>
      </c>
      <c r="H5" s="13">
        <v>292359.43</v>
      </c>
      <c r="I5" s="8">
        <f>IFERROR(VLOOKUP(F5&amp;G5,#REF!,8,FALSE),0)</f>
        <v>0</v>
      </c>
      <c r="J5" s="8">
        <f>IFERROR(VLOOKUP(F5&amp;G5,#REF!,14,FALSE),0)</f>
        <v>0</v>
      </c>
      <c r="K5" s="8">
        <f>IFERROR(VLOOKUP(F5&amp;G5,#REF!,19,FALSE),0)</f>
        <v>0</v>
      </c>
    </row>
    <row r="6" spans="1:11" x14ac:dyDescent="0.2">
      <c r="A6" s="1" t="str">
        <f t="shared" si="0"/>
        <v>8192 02 20051 00 0000 150</v>
      </c>
      <c r="B6" s="3">
        <v>819</v>
      </c>
      <c r="C6" s="2" t="s">
        <v>48</v>
      </c>
      <c r="D6" s="4">
        <v>105573900</v>
      </c>
      <c r="F6" s="10">
        <v>803</v>
      </c>
      <c r="G6" s="10" t="s">
        <v>86</v>
      </c>
      <c r="H6" s="13">
        <v>161668.96</v>
      </c>
      <c r="I6" s="8">
        <f>IFERROR(VLOOKUP(F6&amp;G6,#REF!,8,FALSE),0)</f>
        <v>0</v>
      </c>
      <c r="J6" s="8">
        <f>IFERROR(VLOOKUP(F6&amp;G6,#REF!,14,FALSE),0)</f>
        <v>0</v>
      </c>
      <c r="K6" s="8">
        <f>IFERROR(VLOOKUP(F6&amp;G6,#REF!,19,FALSE),0)</f>
        <v>0</v>
      </c>
    </row>
    <row r="7" spans="1:11" x14ac:dyDescent="0.2">
      <c r="A7" s="1" t="str">
        <f t="shared" si="0"/>
        <v>8252 02 20051 00 0000 150</v>
      </c>
      <c r="B7" s="3">
        <v>825</v>
      </c>
      <c r="C7" s="2" t="s">
        <v>48</v>
      </c>
      <c r="D7" s="4">
        <v>19185800</v>
      </c>
      <c r="F7" s="10">
        <v>808</v>
      </c>
      <c r="G7" s="10" t="s">
        <v>69</v>
      </c>
      <c r="H7" s="13">
        <v>7828800</v>
      </c>
      <c r="I7" s="8">
        <f>IFERROR(VLOOKUP(F7&amp;G7,#REF!,8,FALSE),0)</f>
        <v>0</v>
      </c>
      <c r="J7" s="8">
        <f>IFERROR(VLOOKUP(F7&amp;G7,#REF!,14,FALSE),0)</f>
        <v>0</v>
      </c>
      <c r="K7" s="8">
        <f>IFERROR(VLOOKUP(F7&amp;G7,#REF!,19,FALSE),0)</f>
        <v>0</v>
      </c>
    </row>
    <row r="8" spans="1:11" x14ac:dyDescent="0.2">
      <c r="A8" s="1" t="str">
        <f t="shared" si="0"/>
        <v>8192 02 25021 02 0000 150</v>
      </c>
      <c r="B8" s="3">
        <v>819</v>
      </c>
      <c r="C8" s="2" t="s">
        <v>1</v>
      </c>
      <c r="D8" s="4">
        <v>279679837.79000002</v>
      </c>
      <c r="F8" s="10">
        <v>808</v>
      </c>
      <c r="G8" s="10" t="s">
        <v>94</v>
      </c>
      <c r="H8" s="13">
        <v>-58922.61</v>
      </c>
      <c r="I8" s="8">
        <f>IFERROR(VLOOKUP(F8&amp;G8,#REF!,8,FALSE),0)</f>
        <v>0</v>
      </c>
      <c r="J8" s="8">
        <f>IFERROR(VLOOKUP(F8&amp;G8,#REF!,14,FALSE),0)</f>
        <v>0</v>
      </c>
      <c r="K8" s="8">
        <f>IFERROR(VLOOKUP(F8&amp;G8,#REF!,19,FALSE),0)</f>
        <v>0</v>
      </c>
    </row>
    <row r="9" spans="1:11" x14ac:dyDescent="0.2">
      <c r="A9" s="1" t="str">
        <f t="shared" si="0"/>
        <v>8162 02 25027 02 0000 150</v>
      </c>
      <c r="B9" s="3">
        <v>816</v>
      </c>
      <c r="C9" s="3" t="s">
        <v>8</v>
      </c>
      <c r="D9" s="4">
        <v>7158600</v>
      </c>
      <c r="F9" s="10">
        <v>811</v>
      </c>
      <c r="G9" s="10" t="s">
        <v>55</v>
      </c>
      <c r="H9" s="13">
        <v>1938400</v>
      </c>
      <c r="I9" s="8">
        <f>IFERROR(VLOOKUP(F9&amp;G9,#REF!,8,FALSE),0)</f>
        <v>0</v>
      </c>
      <c r="J9" s="8">
        <f>IFERROR(VLOOKUP(F9&amp;G9,#REF!,14,FALSE),0)</f>
        <v>0</v>
      </c>
      <c r="K9" s="8">
        <f>IFERROR(VLOOKUP(F9&amp;G9,#REF!,19,FALSE),0)</f>
        <v>0</v>
      </c>
    </row>
    <row r="10" spans="1:11" x14ac:dyDescent="0.2">
      <c r="A10" s="1" t="str">
        <f t="shared" si="0"/>
        <v>8212 02 25027 02 0000 150</v>
      </c>
      <c r="B10" s="3">
        <v>821</v>
      </c>
      <c r="C10" s="3" t="s">
        <v>8</v>
      </c>
      <c r="D10" s="4">
        <v>1565800</v>
      </c>
      <c r="F10" s="10">
        <v>811</v>
      </c>
      <c r="G10" s="10" t="s">
        <v>85</v>
      </c>
      <c r="H10" s="13">
        <v>2607</v>
      </c>
      <c r="I10" s="8">
        <f>IFERROR(VLOOKUP(F10&amp;G10,#REF!,8,FALSE),0)</f>
        <v>0</v>
      </c>
      <c r="J10" s="8">
        <f>IFERROR(VLOOKUP(F10&amp;G10,#REF!,14,FALSE),0)</f>
        <v>0</v>
      </c>
      <c r="K10" s="8">
        <f>IFERROR(VLOOKUP(F10&amp;G10,#REF!,19,FALSE),0)</f>
        <v>0</v>
      </c>
    </row>
    <row r="11" spans="1:11" x14ac:dyDescent="0.2">
      <c r="A11" s="1" t="str">
        <f t="shared" si="0"/>
        <v>8252 02 25027 02 0000 150</v>
      </c>
      <c r="B11" s="3">
        <v>825</v>
      </c>
      <c r="C11" s="3" t="s">
        <v>8</v>
      </c>
      <c r="D11" s="4">
        <v>1979400</v>
      </c>
      <c r="F11" s="10">
        <v>812</v>
      </c>
      <c r="G11" s="10" t="s">
        <v>6</v>
      </c>
      <c r="H11" s="13">
        <v>251743700</v>
      </c>
      <c r="I11" s="8">
        <f>IFERROR(VLOOKUP(F11&amp;G11,#REF!,8,FALSE),0)</f>
        <v>0</v>
      </c>
      <c r="J11" s="8">
        <f>IFERROR(VLOOKUP(F11&amp;G11,#REF!,14,FALSE),0)</f>
        <v>0</v>
      </c>
      <c r="K11" s="8">
        <f>IFERROR(VLOOKUP(F11&amp;G11,#REF!,19,FALSE),0)</f>
        <v>0</v>
      </c>
    </row>
    <row r="12" spans="1:11" x14ac:dyDescent="0.2">
      <c r="A12" s="1" t="str">
        <f t="shared" si="0"/>
        <v>8212 02 23009 02 0000 150</v>
      </c>
      <c r="B12" s="3">
        <v>821</v>
      </c>
      <c r="C12" s="2" t="s">
        <v>49</v>
      </c>
      <c r="D12" s="4">
        <v>47800</v>
      </c>
      <c r="F12" s="10">
        <v>812</v>
      </c>
      <c r="G12" s="10" t="s">
        <v>62</v>
      </c>
      <c r="H12" s="13">
        <v>5299400</v>
      </c>
      <c r="I12" s="8">
        <f>IFERROR(VLOOKUP(F12&amp;G12,#REF!,8,FALSE),0)</f>
        <v>0</v>
      </c>
      <c r="J12" s="8">
        <f>IFERROR(VLOOKUP(F12&amp;G12,#REF!,14,FALSE),0)</f>
        <v>0</v>
      </c>
      <c r="K12" s="8">
        <f>IFERROR(VLOOKUP(F12&amp;G12,#REF!,19,FALSE),0)</f>
        <v>0</v>
      </c>
    </row>
    <row r="13" spans="1:11" x14ac:dyDescent="0.2">
      <c r="A13" s="1" t="str">
        <f t="shared" si="0"/>
        <v>8162 02 25066 02 0000 150</v>
      </c>
      <c r="B13" s="2">
        <v>816</v>
      </c>
      <c r="C13" s="3" t="s">
        <v>50</v>
      </c>
      <c r="D13" s="4">
        <v>49800</v>
      </c>
      <c r="F13" s="10">
        <v>812</v>
      </c>
      <c r="G13" s="10" t="s">
        <v>87</v>
      </c>
      <c r="H13" s="13">
        <v>3551181.56</v>
      </c>
      <c r="I13" s="8">
        <f>IFERROR(VLOOKUP(F13&amp;G13,#REF!,8,FALSE),0)</f>
        <v>0</v>
      </c>
      <c r="J13" s="8">
        <f>IFERROR(VLOOKUP(F13&amp;G13,#REF!,14,FALSE),0)</f>
        <v>0</v>
      </c>
      <c r="K13" s="8">
        <f>IFERROR(VLOOKUP(F13&amp;G13,#REF!,19,FALSE),0)</f>
        <v>0</v>
      </c>
    </row>
    <row r="14" spans="1:11" x14ac:dyDescent="0.2">
      <c r="A14" s="1" t="str">
        <f t="shared" si="0"/>
        <v>8252 02 25081 02 0000 150</v>
      </c>
      <c r="B14" s="2">
        <v>825</v>
      </c>
      <c r="C14" s="3" t="s">
        <v>51</v>
      </c>
      <c r="D14" s="4">
        <v>14079000</v>
      </c>
      <c r="F14" s="10">
        <v>812</v>
      </c>
      <c r="G14" s="10" t="s">
        <v>88</v>
      </c>
      <c r="H14" s="13">
        <v>23162408.140000001</v>
      </c>
      <c r="I14" s="8">
        <f>IFERROR(VLOOKUP(F14&amp;G14,#REF!,8,FALSE),0)</f>
        <v>0</v>
      </c>
      <c r="J14" s="8">
        <f>IFERROR(VLOOKUP(F14&amp;G14,#REF!,14,FALSE),0)</f>
        <v>0</v>
      </c>
      <c r="K14" s="8">
        <f>IFERROR(VLOOKUP(F14&amp;G14,#REF!,19,FALSE),0)</f>
        <v>0</v>
      </c>
    </row>
    <row r="15" spans="1:11" x14ac:dyDescent="0.2">
      <c r="A15" s="1" t="str">
        <f t="shared" si="0"/>
        <v>8212 02 25082 02 0000 150</v>
      </c>
      <c r="B15" s="2">
        <v>821</v>
      </c>
      <c r="C15" s="3" t="s">
        <v>9</v>
      </c>
      <c r="D15" s="4">
        <v>77360700</v>
      </c>
      <c r="F15" s="10">
        <v>812</v>
      </c>
      <c r="G15" s="10" t="s">
        <v>89</v>
      </c>
      <c r="H15" s="13">
        <v>38678.879999999997</v>
      </c>
      <c r="I15" s="8">
        <f>IFERROR(VLOOKUP(F15&amp;G15,#REF!,8,FALSE),0)</f>
        <v>0</v>
      </c>
      <c r="J15" s="8">
        <f>IFERROR(VLOOKUP(F15&amp;G15,#REF!,14,FALSE),0)</f>
        <v>0</v>
      </c>
      <c r="K15" s="8">
        <f>IFERROR(VLOOKUP(F15&amp;G15,#REF!,19,FALSE),0)</f>
        <v>0</v>
      </c>
    </row>
    <row r="16" spans="1:11" x14ac:dyDescent="0.2">
      <c r="A16" s="1" t="str">
        <f t="shared" si="0"/>
        <v>8212 02 25084 02 0000 150</v>
      </c>
      <c r="B16" s="2">
        <v>821</v>
      </c>
      <c r="C16" s="2" t="s">
        <v>2</v>
      </c>
      <c r="D16" s="4">
        <v>238261500</v>
      </c>
      <c r="F16" s="10">
        <v>812</v>
      </c>
      <c r="G16" s="10" t="s">
        <v>95</v>
      </c>
      <c r="H16" s="13">
        <v>-34424.199999999997</v>
      </c>
      <c r="I16" s="8">
        <f>IFERROR(VLOOKUP(F16&amp;G16,#REF!,8,FALSE),0)</f>
        <v>0</v>
      </c>
      <c r="J16" s="8">
        <f>IFERROR(VLOOKUP(F16&amp;G16,#REF!,14,FALSE),0)</f>
        <v>0</v>
      </c>
      <c r="K16" s="8">
        <f>IFERROR(VLOOKUP(F16&amp;G16,#REF!,19,FALSE),0)</f>
        <v>0</v>
      </c>
    </row>
    <row r="17" spans="1:11" x14ac:dyDescent="0.2">
      <c r="A17" s="1" t="str">
        <f t="shared" si="0"/>
        <v>8322 02 25086 02 0000 150</v>
      </c>
      <c r="B17" s="2">
        <v>832</v>
      </c>
      <c r="C17" s="3" t="s">
        <v>10</v>
      </c>
      <c r="D17" s="4">
        <v>4377100</v>
      </c>
      <c r="F17" s="10">
        <v>814</v>
      </c>
      <c r="G17" s="10" t="s">
        <v>53</v>
      </c>
      <c r="H17" s="13">
        <v>52138500</v>
      </c>
      <c r="I17" s="8">
        <f>IFERROR(VLOOKUP(F17&amp;G17,#REF!,8,FALSE),0)</f>
        <v>0</v>
      </c>
      <c r="J17" s="8">
        <f>IFERROR(VLOOKUP(F17&amp;G17,#REF!,14,FALSE),0)</f>
        <v>0</v>
      </c>
      <c r="K17" s="8">
        <f>IFERROR(VLOOKUP(F17&amp;G17,#REF!,19,FALSE),0)</f>
        <v>0</v>
      </c>
    </row>
    <row r="18" spans="1:11" x14ac:dyDescent="0.2">
      <c r="A18" s="1" t="str">
        <f t="shared" si="0"/>
        <v>8162 02 25097 02 0000 150</v>
      </c>
      <c r="B18" s="3">
        <v>816</v>
      </c>
      <c r="C18" s="3" t="s">
        <v>3</v>
      </c>
      <c r="D18" s="4">
        <v>19518000</v>
      </c>
      <c r="F18" s="10">
        <v>814</v>
      </c>
      <c r="G18" s="10" t="s">
        <v>12</v>
      </c>
      <c r="H18" s="13">
        <v>10286600</v>
      </c>
      <c r="I18" s="8">
        <f>IFERROR(VLOOKUP(F18&amp;G18,#REF!,8,FALSE),0)</f>
        <v>0</v>
      </c>
      <c r="J18" s="8">
        <f>IFERROR(VLOOKUP(F18&amp;G18,#REF!,14,FALSE),0)</f>
        <v>0</v>
      </c>
      <c r="K18" s="8">
        <f>IFERROR(VLOOKUP(F18&amp;G18,#REF!,19,FALSE),0)</f>
        <v>0</v>
      </c>
    </row>
    <row r="19" spans="1:11" x14ac:dyDescent="0.2">
      <c r="A19" s="1" t="str">
        <f t="shared" si="0"/>
        <v>8212 02 25198 02 0000 150</v>
      </c>
      <c r="B19" s="3">
        <v>821</v>
      </c>
      <c r="C19" s="3" t="s">
        <v>52</v>
      </c>
      <c r="D19" s="4">
        <v>244375</v>
      </c>
      <c r="F19" s="10">
        <v>814</v>
      </c>
      <c r="G19" s="10" t="s">
        <v>66</v>
      </c>
      <c r="H19" s="13">
        <v>98076300</v>
      </c>
      <c r="I19" s="8">
        <f>IFERROR(VLOOKUP(F19&amp;G19,#REF!,8,FALSE),0)</f>
        <v>0</v>
      </c>
      <c r="J19" s="8">
        <f>IFERROR(VLOOKUP(F19&amp;G19,#REF!,14,FALSE),0)</f>
        <v>0</v>
      </c>
      <c r="K19" s="8">
        <f>IFERROR(VLOOKUP(F19&amp;G19,#REF!,19,FALSE),0)</f>
        <v>0</v>
      </c>
    </row>
    <row r="20" spans="1:11" x14ac:dyDescent="0.2">
      <c r="A20" s="1" t="str">
        <f t="shared" si="0"/>
        <v>8212 02 25209 02 0000 150</v>
      </c>
      <c r="B20" s="3">
        <v>821</v>
      </c>
      <c r="C20" s="3" t="s">
        <v>11</v>
      </c>
      <c r="D20" s="4">
        <v>2659200</v>
      </c>
      <c r="F20" s="10">
        <v>814</v>
      </c>
      <c r="G20" s="10" t="s">
        <v>78</v>
      </c>
      <c r="H20" s="13">
        <v>249510400</v>
      </c>
      <c r="I20" s="8">
        <f>IFERROR(VLOOKUP(F20&amp;G20,#REF!,8,FALSE),0)</f>
        <v>0</v>
      </c>
      <c r="J20" s="8">
        <f>IFERROR(VLOOKUP(F20&amp;G20,#REF!,14,FALSE),0)</f>
        <v>0</v>
      </c>
      <c r="K20" s="8">
        <f>IFERROR(VLOOKUP(F20&amp;G20,#REF!,19,FALSE),0)</f>
        <v>0</v>
      </c>
    </row>
    <row r="21" spans="1:11" x14ac:dyDescent="0.2">
      <c r="A21" s="1" t="str">
        <f t="shared" si="0"/>
        <v>8142 02 25382 02 0000 150</v>
      </c>
      <c r="B21" s="3">
        <v>814</v>
      </c>
      <c r="C21" s="2" t="s">
        <v>53</v>
      </c>
      <c r="D21" s="4">
        <v>52138500</v>
      </c>
      <c r="F21" s="10">
        <v>814</v>
      </c>
      <c r="G21" s="10" t="s">
        <v>80</v>
      </c>
      <c r="H21" s="13">
        <v>1700000</v>
      </c>
      <c r="I21" s="8">
        <f>IFERROR(VLOOKUP(F21&amp;G21,#REF!,8,FALSE),0)</f>
        <v>0</v>
      </c>
      <c r="J21" s="8">
        <f>IFERROR(VLOOKUP(F21&amp;G21,#REF!,14,FALSE),0)</f>
        <v>0</v>
      </c>
      <c r="K21" s="8">
        <f>IFERROR(VLOOKUP(F21&amp;G21,#REF!,19,FALSE),0)</f>
        <v>0</v>
      </c>
    </row>
    <row r="22" spans="1:11" x14ac:dyDescent="0.2">
      <c r="A22" s="1" t="str">
        <f t="shared" si="0"/>
        <v>8142 02 25402 02 0000 150</v>
      </c>
      <c r="B22" s="3">
        <v>814</v>
      </c>
      <c r="C22" s="2" t="s">
        <v>12</v>
      </c>
      <c r="D22" s="4">
        <v>10286600</v>
      </c>
      <c r="F22" s="10">
        <v>814</v>
      </c>
      <c r="G22" s="10" t="s">
        <v>81</v>
      </c>
      <c r="H22" s="13">
        <v>109594300</v>
      </c>
      <c r="I22" s="8">
        <f>IFERROR(VLOOKUP(F22&amp;G22,#REF!,8,FALSE),0)</f>
        <v>0</v>
      </c>
      <c r="J22" s="8">
        <f>IFERROR(VLOOKUP(F22&amp;G22,#REF!,14,FALSE),0)</f>
        <v>0</v>
      </c>
      <c r="K22" s="8">
        <f>IFERROR(VLOOKUP(F22&amp;G22,#REF!,19,FALSE),0)</f>
        <v>0</v>
      </c>
    </row>
    <row r="23" spans="1:11" x14ac:dyDescent="0.2">
      <c r="A23" s="1" t="str">
        <f t="shared" si="0"/>
        <v>8212 02 25462 02 0000 150</v>
      </c>
      <c r="B23" s="3">
        <v>821</v>
      </c>
      <c r="C23" s="2" t="s">
        <v>13</v>
      </c>
      <c r="D23" s="4">
        <v>15293400</v>
      </c>
      <c r="F23" s="10">
        <v>814</v>
      </c>
      <c r="G23" s="10" t="s">
        <v>83</v>
      </c>
      <c r="H23" s="13">
        <v>7343300</v>
      </c>
      <c r="I23" s="8">
        <f>IFERROR(VLOOKUP(F23&amp;G23,#REF!,8,FALSE),0)</f>
        <v>0</v>
      </c>
      <c r="J23" s="8">
        <f>IFERROR(VLOOKUP(F23&amp;G23,#REF!,14,FALSE),0)</f>
        <v>0</v>
      </c>
      <c r="K23" s="8">
        <f>IFERROR(VLOOKUP(F23&amp;G23,#REF!,19,FALSE),0)</f>
        <v>0</v>
      </c>
    </row>
    <row r="24" spans="1:11" x14ac:dyDescent="0.2">
      <c r="A24" s="1" t="str">
        <f t="shared" si="0"/>
        <v>8152 02 25467 02 0000 150</v>
      </c>
      <c r="B24" s="3">
        <v>815</v>
      </c>
      <c r="C24" s="3" t="s">
        <v>14</v>
      </c>
      <c r="D24" s="5">
        <v>31822200</v>
      </c>
      <c r="F24" s="10">
        <v>814</v>
      </c>
      <c r="G24" s="10" t="s">
        <v>84</v>
      </c>
      <c r="H24" s="13">
        <v>126886700</v>
      </c>
      <c r="I24" s="8">
        <f>IFERROR(VLOOKUP(F24&amp;G24,#REF!,8,FALSE),0)</f>
        <v>0</v>
      </c>
      <c r="J24" s="8">
        <f>IFERROR(VLOOKUP(F24&amp;G24,#REF!,14,FALSE),0)</f>
        <v>0</v>
      </c>
      <c r="K24" s="8">
        <f>IFERROR(VLOOKUP(F24&amp;G24,#REF!,19,FALSE),0)</f>
        <v>0</v>
      </c>
    </row>
    <row r="25" spans="1:11" x14ac:dyDescent="0.2">
      <c r="A25" s="1" t="str">
        <f t="shared" si="0"/>
        <v>8212 02 25497 02 0000 150</v>
      </c>
      <c r="B25" s="2">
        <v>821</v>
      </c>
      <c r="C25" s="2" t="s">
        <v>54</v>
      </c>
      <c r="D25" s="4">
        <v>25832500</v>
      </c>
      <c r="F25" s="10">
        <v>814</v>
      </c>
      <c r="G25" s="10" t="s">
        <v>85</v>
      </c>
      <c r="H25" s="13">
        <v>2385</v>
      </c>
      <c r="I25" s="8">
        <f>IFERROR(VLOOKUP(F25&amp;G25,#REF!,8,FALSE),0)</f>
        <v>0</v>
      </c>
      <c r="J25" s="8">
        <f>IFERROR(VLOOKUP(F25&amp;G25,#REF!,14,FALSE),0)</f>
        <v>0</v>
      </c>
      <c r="K25" s="8">
        <f>IFERROR(VLOOKUP(F25&amp;G25,#REF!,19,FALSE),0)</f>
        <v>0</v>
      </c>
    </row>
    <row r="26" spans="1:11" x14ac:dyDescent="0.2">
      <c r="A26" s="1" t="str">
        <f t="shared" si="0"/>
        <v>8112 02 25516 02 0000 150</v>
      </c>
      <c r="B26" s="3">
        <v>811</v>
      </c>
      <c r="C26" s="3" t="s">
        <v>55</v>
      </c>
      <c r="D26" s="5">
        <v>1938400</v>
      </c>
      <c r="F26" s="10">
        <v>814</v>
      </c>
      <c r="G26" s="10" t="s">
        <v>96</v>
      </c>
      <c r="H26" s="13">
        <v>-1935175.18</v>
      </c>
      <c r="I26" s="8">
        <f>IFERROR(VLOOKUP(F26&amp;G26,#REF!,8,FALSE),0)</f>
        <v>0</v>
      </c>
      <c r="J26" s="8">
        <f>IFERROR(VLOOKUP(F26&amp;G26,#REF!,14,FALSE),0)</f>
        <v>0</v>
      </c>
      <c r="K26" s="8">
        <f>IFERROR(VLOOKUP(F26&amp;G26,#REF!,19,FALSE),0)</f>
        <v>0</v>
      </c>
    </row>
    <row r="27" spans="1:11" x14ac:dyDescent="0.2">
      <c r="A27" s="1" t="str">
        <f t="shared" si="0"/>
        <v>8152 02 25517 02 0000 150</v>
      </c>
      <c r="B27" s="3">
        <v>815</v>
      </c>
      <c r="C27" s="2" t="s">
        <v>22</v>
      </c>
      <c r="D27" s="4">
        <v>13447300</v>
      </c>
      <c r="F27" s="10">
        <v>815</v>
      </c>
      <c r="G27" s="10" t="s">
        <v>14</v>
      </c>
      <c r="H27" s="13">
        <v>31822200</v>
      </c>
      <c r="I27" s="8">
        <f>IFERROR(VLOOKUP(F27&amp;G27,#REF!,8,FALSE),0)</f>
        <v>0</v>
      </c>
      <c r="J27" s="8">
        <f>IFERROR(VLOOKUP(F27&amp;G27,#REF!,14,FALSE),0)</f>
        <v>0</v>
      </c>
      <c r="K27" s="8">
        <f>IFERROR(VLOOKUP(F27&amp;G27,#REF!,19,FALSE),0)</f>
        <v>0</v>
      </c>
    </row>
    <row r="28" spans="1:11" x14ac:dyDescent="0.2">
      <c r="A28" s="1" t="str">
        <f t="shared" si="0"/>
        <v>8152 02 25519 02 0000 150</v>
      </c>
      <c r="B28" s="3">
        <v>815</v>
      </c>
      <c r="C28" s="3" t="s">
        <v>4</v>
      </c>
      <c r="D28" s="4">
        <v>4700000</v>
      </c>
      <c r="F28" s="10">
        <v>815</v>
      </c>
      <c r="G28" s="10" t="s">
        <v>22</v>
      </c>
      <c r="H28" s="13">
        <v>13447300</v>
      </c>
      <c r="I28" s="8">
        <f>IFERROR(VLOOKUP(F28&amp;G28,#REF!,8,FALSE),0)</f>
        <v>0</v>
      </c>
      <c r="J28" s="8">
        <f>IFERROR(VLOOKUP(F28&amp;G28,#REF!,14,FALSE),0)</f>
        <v>0</v>
      </c>
      <c r="K28" s="8">
        <f>IFERROR(VLOOKUP(F28&amp;G28,#REF!,19,FALSE),0)</f>
        <v>0</v>
      </c>
    </row>
    <row r="29" spans="1:11" x14ac:dyDescent="0.2">
      <c r="A29" s="1" t="str">
        <f t="shared" si="0"/>
        <v>8162 02 25520 02 0000 150</v>
      </c>
      <c r="B29" s="3">
        <v>816</v>
      </c>
      <c r="C29" s="3" t="s">
        <v>56</v>
      </c>
      <c r="D29" s="5">
        <v>301682000</v>
      </c>
      <c r="F29" s="10">
        <v>815</v>
      </c>
      <c r="G29" s="10" t="s">
        <v>4</v>
      </c>
      <c r="H29" s="13">
        <v>4700000</v>
      </c>
      <c r="I29" s="8">
        <v>23551500</v>
      </c>
      <c r="J29" s="8">
        <f>IFERROR(VLOOKUP(F29&amp;G29,#REF!,14,FALSE),0)</f>
        <v>0</v>
      </c>
      <c r="K29" s="8">
        <f>IFERROR(VLOOKUP(F29&amp;G29,#REF!,19,FALSE),0)</f>
        <v>0</v>
      </c>
    </row>
    <row r="30" spans="1:11" x14ac:dyDescent="0.2">
      <c r="A30" s="1" t="str">
        <f t="shared" si="0"/>
        <v>8402 02 25527 02 0000 150</v>
      </c>
      <c r="B30" s="3">
        <v>840</v>
      </c>
      <c r="C30" s="3" t="s">
        <v>5</v>
      </c>
      <c r="D30" s="5">
        <v>30715900</v>
      </c>
      <c r="F30" s="10">
        <v>815</v>
      </c>
      <c r="G30" s="10" t="s">
        <v>83</v>
      </c>
      <c r="H30" s="13">
        <v>9811900</v>
      </c>
      <c r="I30" s="8">
        <f>IFERROR(VLOOKUP(F30&amp;G30,#REF!,8,FALSE),0)</f>
        <v>0</v>
      </c>
      <c r="J30" s="8">
        <f>IFERROR(VLOOKUP(F30&amp;G30,#REF!,14,FALSE),0)</f>
        <v>0</v>
      </c>
      <c r="K30" s="8">
        <f>IFERROR(VLOOKUP(F30&amp;G30,#REF!,19,FALSE),0)</f>
        <v>0</v>
      </c>
    </row>
    <row r="31" spans="1:11" x14ac:dyDescent="0.2">
      <c r="A31" s="1" t="str">
        <f t="shared" si="0"/>
        <v>8162 02 25533 02 0000 150</v>
      </c>
      <c r="B31" s="3">
        <v>816</v>
      </c>
      <c r="C31" s="2" t="s">
        <v>57</v>
      </c>
      <c r="D31" s="5">
        <v>34354400</v>
      </c>
      <c r="F31" s="10">
        <v>815</v>
      </c>
      <c r="G31" s="10" t="s">
        <v>87</v>
      </c>
      <c r="H31" s="13">
        <v>6078</v>
      </c>
      <c r="I31" s="8">
        <f>IFERROR(VLOOKUP(F31&amp;G31,#REF!,8,FALSE),0)</f>
        <v>0</v>
      </c>
      <c r="J31" s="8">
        <f>IFERROR(VLOOKUP(F31&amp;G31,#REF!,14,FALSE),0)</f>
        <v>0</v>
      </c>
      <c r="K31" s="8">
        <f>IFERROR(VLOOKUP(F31&amp;G31,#REF!,19,FALSE),0)</f>
        <v>0</v>
      </c>
    </row>
    <row r="32" spans="1:11" x14ac:dyDescent="0.2">
      <c r="A32" s="1" t="str">
        <f t="shared" si="0"/>
        <v>8162 02 25534 02 0000 150</v>
      </c>
      <c r="B32" s="3">
        <v>816</v>
      </c>
      <c r="C32" s="2" t="s">
        <v>58</v>
      </c>
      <c r="D32" s="5">
        <v>3495400</v>
      </c>
      <c r="F32" s="10">
        <v>816</v>
      </c>
      <c r="G32" s="10" t="s">
        <v>8</v>
      </c>
      <c r="H32" s="13">
        <v>7158600</v>
      </c>
      <c r="I32" s="8">
        <f>IFERROR(VLOOKUP(F32&amp;G32,#REF!,8,FALSE),0)</f>
        <v>0</v>
      </c>
      <c r="J32" s="8">
        <f>IFERROR(VLOOKUP(F32&amp;G32,#REF!,14,FALSE),0)</f>
        <v>0</v>
      </c>
      <c r="K32" s="8">
        <f>IFERROR(VLOOKUP(F32&amp;G32,#REF!,19,FALSE),0)</f>
        <v>0</v>
      </c>
    </row>
    <row r="33" spans="1:11" x14ac:dyDescent="0.2">
      <c r="A33" s="1" t="str">
        <f t="shared" si="0"/>
        <v>8172 02 25541 02 0000 150</v>
      </c>
      <c r="B33" s="3">
        <v>817</v>
      </c>
      <c r="C33" s="2" t="s">
        <v>59</v>
      </c>
      <c r="D33" s="5">
        <v>205282400</v>
      </c>
      <c r="F33" s="10">
        <v>816</v>
      </c>
      <c r="G33" s="10" t="s">
        <v>50</v>
      </c>
      <c r="H33" s="13">
        <v>49800</v>
      </c>
      <c r="I33" s="8">
        <f>IFERROR(VLOOKUP(F33&amp;G33,#REF!,8,FALSE),0)</f>
        <v>0</v>
      </c>
      <c r="J33" s="8">
        <f>IFERROR(VLOOKUP(F33&amp;G33,#REF!,14,FALSE),0)</f>
        <v>0</v>
      </c>
      <c r="K33" s="8">
        <f>IFERROR(VLOOKUP(F33&amp;G33,#REF!,19,FALSE),0)</f>
        <v>0</v>
      </c>
    </row>
    <row r="34" spans="1:11" x14ac:dyDescent="0.2">
      <c r="A34" s="1" t="str">
        <f t="shared" si="0"/>
        <v>8172 02 25541 02 0000 150</v>
      </c>
      <c r="B34" s="3">
        <v>817</v>
      </c>
      <c r="C34" s="2" t="s">
        <v>59</v>
      </c>
      <c r="D34" s="5">
        <v>70645100</v>
      </c>
      <c r="F34" s="10">
        <v>816</v>
      </c>
      <c r="G34" s="10" t="s">
        <v>3</v>
      </c>
      <c r="H34" s="13">
        <v>19518000</v>
      </c>
      <c r="I34" s="8">
        <f>IFERROR(VLOOKUP(F34&amp;G34,#REF!,8,FALSE),0)</f>
        <v>0</v>
      </c>
      <c r="J34" s="8">
        <f>IFERROR(VLOOKUP(F34&amp;G34,#REF!,14,FALSE),0)</f>
        <v>0</v>
      </c>
      <c r="K34" s="8">
        <f>IFERROR(VLOOKUP(F34&amp;G34,#REF!,19,FALSE),0)</f>
        <v>0</v>
      </c>
    </row>
    <row r="35" spans="1:11" x14ac:dyDescent="0.2">
      <c r="A35" s="1" t="str">
        <f t="shared" si="0"/>
        <v>8172 02 25542 02 0000 150</v>
      </c>
      <c r="B35" s="3">
        <v>817</v>
      </c>
      <c r="C35" s="2" t="s">
        <v>60</v>
      </c>
      <c r="D35" s="5">
        <v>127412300</v>
      </c>
      <c r="F35" s="10">
        <v>816</v>
      </c>
      <c r="G35" s="10" t="s">
        <v>56</v>
      </c>
      <c r="H35" s="13">
        <v>301682000</v>
      </c>
      <c r="I35" s="8">
        <f>IFERROR(VLOOKUP(F35&amp;G35,#REF!,8,FALSE),0)</f>
        <v>0</v>
      </c>
      <c r="J35" s="8">
        <f>IFERROR(VLOOKUP(F35&amp;G35,#REF!,14,FALSE),0)</f>
        <v>0</v>
      </c>
      <c r="K35" s="8">
        <f>IFERROR(VLOOKUP(F35&amp;G35,#REF!,19,FALSE),0)</f>
        <v>0</v>
      </c>
    </row>
    <row r="36" spans="1:11" x14ac:dyDescent="0.2">
      <c r="A36" s="1" t="str">
        <f t="shared" si="0"/>
        <v>8172 02 25543 02 0000 150</v>
      </c>
      <c r="B36" s="3">
        <v>817</v>
      </c>
      <c r="C36" s="3" t="s">
        <v>15</v>
      </c>
      <c r="D36" s="5">
        <v>1537065100</v>
      </c>
      <c r="F36" s="10">
        <v>816</v>
      </c>
      <c r="G36" s="10" t="s">
        <v>57</v>
      </c>
      <c r="H36" s="13">
        <v>34354400</v>
      </c>
      <c r="I36" s="8">
        <f>IFERROR(VLOOKUP(F36&amp;G36,#REF!,8,FALSE),0)</f>
        <v>0</v>
      </c>
      <c r="J36" s="8">
        <f>IFERROR(VLOOKUP(F36&amp;G36,#REF!,14,FALSE),0)</f>
        <v>0</v>
      </c>
      <c r="K36" s="8">
        <f>IFERROR(VLOOKUP(F36&amp;G36,#REF!,19,FALSE),0)</f>
        <v>0</v>
      </c>
    </row>
    <row r="37" spans="1:11" x14ac:dyDescent="0.2">
      <c r="A37" s="1" t="str">
        <f t="shared" si="0"/>
        <v>8172 02 25544 02 0000 150</v>
      </c>
      <c r="B37" s="3">
        <v>817</v>
      </c>
      <c r="C37" s="2" t="s">
        <v>61</v>
      </c>
      <c r="D37" s="5">
        <v>2459242000</v>
      </c>
      <c r="F37" s="10">
        <v>816</v>
      </c>
      <c r="G37" s="10" t="s">
        <v>58</v>
      </c>
      <c r="H37" s="13">
        <v>3495400</v>
      </c>
      <c r="I37" s="8">
        <f>IFERROR(VLOOKUP(F37&amp;G37,#REF!,8,FALSE),0)</f>
        <v>0</v>
      </c>
      <c r="J37" s="8">
        <f>IFERROR(VLOOKUP(F37&amp;G37,#REF!,14,FALSE),0)</f>
        <v>0</v>
      </c>
      <c r="K37" s="8">
        <f>IFERROR(VLOOKUP(F37&amp;G37,#REF!,19,FALSE),0)</f>
        <v>0</v>
      </c>
    </row>
    <row r="38" spans="1:11" x14ac:dyDescent="0.2">
      <c r="A38" s="1" t="str">
        <f t="shared" si="0"/>
        <v>8122 02 25555 02 0000 150</v>
      </c>
      <c r="B38" s="3">
        <v>812</v>
      </c>
      <c r="C38" s="3" t="s">
        <v>6</v>
      </c>
      <c r="D38" s="5">
        <v>251743700</v>
      </c>
      <c r="F38" s="10">
        <v>816</v>
      </c>
      <c r="G38" s="10" t="s">
        <v>7</v>
      </c>
      <c r="H38" s="13">
        <v>206742500</v>
      </c>
      <c r="I38" s="8">
        <f>IFERROR(VLOOKUP(F38&amp;G38,#REF!,8,FALSE),0)</f>
        <v>0</v>
      </c>
      <c r="J38" s="8">
        <f>IFERROR(VLOOKUP(F38&amp;G38,#REF!,14,FALSE),0)</f>
        <v>0</v>
      </c>
      <c r="K38" s="8">
        <f>IFERROR(VLOOKUP(F38&amp;G38,#REF!,19,FALSE),0)</f>
        <v>0</v>
      </c>
    </row>
    <row r="39" spans="1:11" x14ac:dyDescent="0.2">
      <c r="A39" s="1" t="str">
        <f t="shared" si="0"/>
        <v>8122 02 25560 02 0000 150</v>
      </c>
      <c r="B39" s="3">
        <v>812</v>
      </c>
      <c r="C39" s="2" t="s">
        <v>62</v>
      </c>
      <c r="D39" s="5">
        <v>5299400</v>
      </c>
      <c r="F39" s="10">
        <v>816</v>
      </c>
      <c r="G39" s="10" t="s">
        <v>85</v>
      </c>
      <c r="H39" s="13">
        <v>18087</v>
      </c>
      <c r="I39" s="8">
        <f>IFERROR(VLOOKUP(F39&amp;G39,#REF!,8,FALSE),0)</f>
        <v>0</v>
      </c>
      <c r="J39" s="8">
        <f>IFERROR(VLOOKUP(F39&amp;G39,#REF!,14,FALSE),0)</f>
        <v>0</v>
      </c>
      <c r="K39" s="8">
        <f>IFERROR(VLOOKUP(F39&amp;G39,#REF!,19,FALSE),0)</f>
        <v>0</v>
      </c>
    </row>
    <row r="40" spans="1:11" x14ac:dyDescent="0.2">
      <c r="A40" s="1" t="str">
        <f t="shared" si="0"/>
        <v>8172 02 25567 02 0000 150</v>
      </c>
      <c r="B40" s="2">
        <v>817</v>
      </c>
      <c r="C40" s="2" t="s">
        <v>63</v>
      </c>
      <c r="D40" s="4">
        <v>64354100</v>
      </c>
      <c r="F40" s="10">
        <v>816</v>
      </c>
      <c r="G40" s="10" t="s">
        <v>87</v>
      </c>
      <c r="H40" s="13">
        <v>247.5</v>
      </c>
      <c r="I40" s="8">
        <f>IFERROR(VLOOKUP(F40&amp;G40,#REF!,8,FALSE),0)</f>
        <v>0</v>
      </c>
      <c r="J40" s="8">
        <f>IFERROR(VLOOKUP(F40&amp;G40,#REF!,14,FALSE),0)</f>
        <v>0</v>
      </c>
      <c r="K40" s="8">
        <f>IFERROR(VLOOKUP(F40&amp;G40,#REF!,19,FALSE),0)</f>
        <v>0</v>
      </c>
    </row>
    <row r="41" spans="1:11" x14ac:dyDescent="0.2">
      <c r="A41" s="1" t="str">
        <f t="shared" si="0"/>
        <v>8172 02 25567 02 0000 150</v>
      </c>
      <c r="B41" s="2">
        <v>817</v>
      </c>
      <c r="C41" s="2" t="s">
        <v>63</v>
      </c>
      <c r="D41" s="4">
        <v>663400</v>
      </c>
      <c r="F41" s="10">
        <v>817</v>
      </c>
      <c r="G41" s="10" t="s">
        <v>59</v>
      </c>
      <c r="H41" s="13">
        <v>275927500</v>
      </c>
      <c r="I41" s="8">
        <f>IFERROR(VLOOKUP(F41&amp;G41,#REF!,8,FALSE),0)</f>
        <v>0</v>
      </c>
      <c r="J41" s="8">
        <f>IFERROR(VLOOKUP(F41&amp;G41,#REF!,14,FALSE),0)</f>
        <v>0</v>
      </c>
      <c r="K41" s="8">
        <f>IFERROR(VLOOKUP(F41&amp;G41,#REF!,19,FALSE),0)</f>
        <v>0</v>
      </c>
    </row>
    <row r="42" spans="1:11" x14ac:dyDescent="0.2">
      <c r="A42" s="1" t="str">
        <f t="shared" si="0"/>
        <v>8172 02 20077 02 0000 150</v>
      </c>
      <c r="B42" s="2">
        <v>817</v>
      </c>
      <c r="C42" s="2" t="s">
        <v>64</v>
      </c>
      <c r="D42" s="4">
        <v>31292800</v>
      </c>
      <c r="F42" s="10">
        <v>817</v>
      </c>
      <c r="G42" s="10" t="s">
        <v>60</v>
      </c>
      <c r="H42" s="13">
        <v>127412300</v>
      </c>
      <c r="I42" s="8">
        <f>IFERROR(VLOOKUP(F42&amp;G42,#REF!,8,FALSE),0)</f>
        <v>0</v>
      </c>
      <c r="J42" s="8">
        <f>IFERROR(VLOOKUP(F42&amp;G42,#REF!,14,FALSE),0)</f>
        <v>0</v>
      </c>
      <c r="K42" s="8">
        <f>IFERROR(VLOOKUP(F42&amp;G42,#REF!,19,FALSE),0)</f>
        <v>0</v>
      </c>
    </row>
    <row r="43" spans="1:11" x14ac:dyDescent="0.2">
      <c r="A43" s="1" t="str">
        <f t="shared" si="0"/>
        <v>8172 02 20077 02 0000 150</v>
      </c>
      <c r="B43" s="2">
        <v>817</v>
      </c>
      <c r="C43" s="2" t="s">
        <v>64</v>
      </c>
      <c r="D43" s="4">
        <v>46141000</v>
      </c>
      <c r="F43" s="10">
        <v>817</v>
      </c>
      <c r="G43" s="10" t="s">
        <v>15</v>
      </c>
      <c r="H43" s="13">
        <v>1537065100</v>
      </c>
      <c r="I43" s="8">
        <f>IFERROR(VLOOKUP(F43&amp;G43,#REF!,8,FALSE),0)</f>
        <v>0</v>
      </c>
      <c r="J43" s="8">
        <f>IFERROR(VLOOKUP(F43&amp;G43,#REF!,14,FALSE),0)</f>
        <v>0</v>
      </c>
      <c r="K43" s="8">
        <f>IFERROR(VLOOKUP(F43&amp;G43,#REF!,19,FALSE),0)</f>
        <v>0</v>
      </c>
    </row>
    <row r="44" spans="1:11" x14ac:dyDescent="0.2">
      <c r="A44" s="1" t="str">
        <f t="shared" si="0"/>
        <v>8192 02 20077 02 0000 150</v>
      </c>
      <c r="B44" s="2">
        <v>819</v>
      </c>
      <c r="C44" s="2" t="s">
        <v>64</v>
      </c>
      <c r="D44" s="4">
        <v>376171988</v>
      </c>
      <c r="F44" s="10">
        <v>817</v>
      </c>
      <c r="G44" s="10" t="s">
        <v>61</v>
      </c>
      <c r="H44" s="13">
        <v>2459242000</v>
      </c>
      <c r="I44" s="8">
        <f>IFERROR(VLOOKUP(F44&amp;G44,#REF!,8,FALSE),0)</f>
        <v>0</v>
      </c>
      <c r="J44" s="8">
        <f>IFERROR(VLOOKUP(F44&amp;G44,#REF!,14,FALSE),0)</f>
        <v>0</v>
      </c>
      <c r="K44" s="8">
        <f>IFERROR(VLOOKUP(F44&amp;G44,#REF!,19,FALSE),0)</f>
        <v>0</v>
      </c>
    </row>
    <row r="45" spans="1:11" x14ac:dyDescent="0.2">
      <c r="A45" s="1" t="str">
        <f t="shared" si="0"/>
        <v>8172 02 25568 02 0000 150</v>
      </c>
      <c r="B45" s="2">
        <v>817</v>
      </c>
      <c r="C45" s="2" t="s">
        <v>65</v>
      </c>
      <c r="D45" s="4">
        <v>105412000</v>
      </c>
      <c r="F45" s="10">
        <v>817</v>
      </c>
      <c r="G45" s="10" t="s">
        <v>63</v>
      </c>
      <c r="H45" s="13">
        <v>65017500</v>
      </c>
      <c r="I45" s="8">
        <f>IFERROR(VLOOKUP(F45&amp;G45,#REF!,8,FALSE),0)</f>
        <v>0</v>
      </c>
      <c r="J45" s="8">
        <f>IFERROR(VLOOKUP(F45&amp;G45,#REF!,14,FALSE),0)</f>
        <v>0</v>
      </c>
      <c r="K45" s="8">
        <f>IFERROR(VLOOKUP(F45&amp;G45,#REF!,19,FALSE),0)</f>
        <v>0</v>
      </c>
    </row>
    <row r="46" spans="1:11" x14ac:dyDescent="0.2">
      <c r="A46" s="1" t="str">
        <f t="shared" si="0"/>
        <v>8142 02 25674 02 0000 150</v>
      </c>
      <c r="B46" s="2">
        <v>814</v>
      </c>
      <c r="C46" s="3" t="s">
        <v>66</v>
      </c>
      <c r="D46" s="4">
        <v>98076300</v>
      </c>
      <c r="F46" s="10">
        <v>817</v>
      </c>
      <c r="G46" s="10" t="s">
        <v>64</v>
      </c>
      <c r="H46" s="13">
        <v>77433800</v>
      </c>
      <c r="I46" s="8">
        <f>IFERROR(VLOOKUP(F46&amp;G46,#REF!,8,FALSE),0)</f>
        <v>0</v>
      </c>
      <c r="J46" s="8">
        <f>IFERROR(VLOOKUP(F46&amp;G46,#REF!,14,FALSE),0)</f>
        <v>0</v>
      </c>
      <c r="K46" s="8">
        <f>IFERROR(VLOOKUP(F46&amp;G46,#REF!,19,FALSE),0)</f>
        <v>0</v>
      </c>
    </row>
    <row r="47" spans="1:11" x14ac:dyDescent="0.2">
      <c r="A47" s="1" t="str">
        <f t="shared" si="0"/>
        <v>8422 02 35118 02 0000 150</v>
      </c>
      <c r="B47" s="2">
        <v>842</v>
      </c>
      <c r="C47" s="3" t="s">
        <v>67</v>
      </c>
      <c r="D47" s="5">
        <v>27649800</v>
      </c>
      <c r="F47" s="10">
        <v>817</v>
      </c>
      <c r="G47" s="10" t="s">
        <v>65</v>
      </c>
      <c r="H47" s="13">
        <v>105412000</v>
      </c>
      <c r="I47" s="8">
        <f>IFERROR(VLOOKUP(F47&amp;G47,#REF!,8,FALSE),0)</f>
        <v>0</v>
      </c>
      <c r="J47" s="8">
        <f>IFERROR(VLOOKUP(F47&amp;G47,#REF!,14,FALSE),0)</f>
        <v>0</v>
      </c>
      <c r="K47" s="8">
        <f>IFERROR(VLOOKUP(F47&amp;G47,#REF!,19,FALSE),0)</f>
        <v>0</v>
      </c>
    </row>
    <row r="48" spans="1:11" x14ac:dyDescent="0.2">
      <c r="A48" s="1" t="str">
        <f t="shared" si="0"/>
        <v>8422 02 35120 02 0000 150</v>
      </c>
      <c r="B48" s="2">
        <v>842</v>
      </c>
      <c r="C48" s="2" t="s">
        <v>68</v>
      </c>
      <c r="D48" s="4">
        <v>3095800</v>
      </c>
      <c r="F48" s="10">
        <v>817</v>
      </c>
      <c r="G48" s="10" t="s">
        <v>82</v>
      </c>
      <c r="H48" s="13">
        <v>4470345500</v>
      </c>
      <c r="I48" s="8">
        <f>IFERROR(VLOOKUP(F48&amp;G48,#REF!,8,FALSE),0)</f>
        <v>0</v>
      </c>
      <c r="J48" s="8">
        <f>IFERROR(VLOOKUP(F48&amp;G48,#REF!,14,FALSE),0)</f>
        <v>0</v>
      </c>
      <c r="K48" s="8">
        <f>IFERROR(VLOOKUP(F48&amp;G48,#REF!,19,FALSE),0)</f>
        <v>0</v>
      </c>
    </row>
    <row r="49" spans="1:11" x14ac:dyDescent="0.2">
      <c r="A49" s="1" t="str">
        <f t="shared" si="0"/>
        <v>8082 02 35128 02 0000 150</v>
      </c>
      <c r="B49" s="2">
        <v>808</v>
      </c>
      <c r="C49" s="3" t="s">
        <v>69</v>
      </c>
      <c r="D49" s="4">
        <v>7828800</v>
      </c>
      <c r="F49" s="10">
        <v>817</v>
      </c>
      <c r="G49" s="10" t="s">
        <v>88</v>
      </c>
      <c r="H49" s="13">
        <v>300000</v>
      </c>
      <c r="I49" s="8">
        <f>IFERROR(VLOOKUP(F49&amp;G49,#REF!,8,FALSE),0)</f>
        <v>0</v>
      </c>
      <c r="J49" s="8">
        <f>IFERROR(VLOOKUP(F49&amp;G49,#REF!,14,FALSE),0)</f>
        <v>0</v>
      </c>
      <c r="K49" s="8">
        <f>IFERROR(VLOOKUP(F49&amp;G49,#REF!,19,FALSE),0)</f>
        <v>0</v>
      </c>
    </row>
    <row r="50" spans="1:11" x14ac:dyDescent="0.2">
      <c r="A50" s="1" t="str">
        <f t="shared" si="0"/>
        <v>8362 02 35129 02 0000 150</v>
      </c>
      <c r="B50" s="3">
        <v>836</v>
      </c>
      <c r="C50" s="3" t="s">
        <v>70</v>
      </c>
      <c r="D50" s="5">
        <v>312604800</v>
      </c>
      <c r="F50" s="10">
        <v>817</v>
      </c>
      <c r="G50" s="10" t="s">
        <v>97</v>
      </c>
      <c r="H50" s="13">
        <v>-316897.07</v>
      </c>
      <c r="I50" s="8">
        <f>IFERROR(VLOOKUP(F50&amp;G50,#REF!,8,FALSE),0)</f>
        <v>0</v>
      </c>
      <c r="J50" s="8">
        <f>IFERROR(VLOOKUP(F50&amp;G50,#REF!,14,FALSE),0)</f>
        <v>0</v>
      </c>
      <c r="K50" s="8">
        <f>IFERROR(VLOOKUP(F50&amp;G50,#REF!,19,FALSE),0)</f>
        <v>0</v>
      </c>
    </row>
    <row r="51" spans="1:11" x14ac:dyDescent="0.2">
      <c r="A51" s="1" t="str">
        <f t="shared" si="0"/>
        <v>8212 02 35130 02 0000 150</v>
      </c>
      <c r="B51" s="2">
        <v>821</v>
      </c>
      <c r="C51" s="3" t="s">
        <v>71</v>
      </c>
      <c r="D51" s="4">
        <v>323015300</v>
      </c>
      <c r="F51" s="10">
        <v>817</v>
      </c>
      <c r="G51" s="10" t="s">
        <v>98</v>
      </c>
      <c r="H51" s="13">
        <v>-188599.83</v>
      </c>
      <c r="I51" s="8">
        <f>IFERROR(VLOOKUP(F51&amp;G51,#REF!,8,FALSE),0)</f>
        <v>0</v>
      </c>
      <c r="J51" s="8">
        <f>IFERROR(VLOOKUP(F51&amp;G51,#REF!,14,FALSE),0)</f>
        <v>0</v>
      </c>
      <c r="K51" s="8">
        <f>IFERROR(VLOOKUP(F51&amp;G51,#REF!,19,FALSE),0)</f>
        <v>0</v>
      </c>
    </row>
    <row r="52" spans="1:11" x14ac:dyDescent="0.2">
      <c r="A52" s="1" t="str">
        <f t="shared" si="0"/>
        <v>8192 02 35134 02 0000 150</v>
      </c>
      <c r="B52" s="2">
        <v>819</v>
      </c>
      <c r="C52" s="3" t="s">
        <v>30</v>
      </c>
      <c r="D52" s="4">
        <v>59515300</v>
      </c>
      <c r="F52" s="10">
        <v>817</v>
      </c>
      <c r="G52" s="10" t="s">
        <v>99</v>
      </c>
      <c r="H52" s="13">
        <v>-20000</v>
      </c>
      <c r="I52" s="8">
        <f>IFERROR(VLOOKUP(F52&amp;G52,#REF!,8,FALSE),0)</f>
        <v>0</v>
      </c>
      <c r="J52" s="8">
        <f>IFERROR(VLOOKUP(F52&amp;G52,#REF!,14,FALSE),0)</f>
        <v>0</v>
      </c>
      <c r="K52" s="8">
        <f>IFERROR(VLOOKUP(F52&amp;G52,#REF!,19,FALSE),0)</f>
        <v>0</v>
      </c>
    </row>
    <row r="53" spans="1:11" x14ac:dyDescent="0.2">
      <c r="A53" s="1" t="str">
        <f t="shared" si="0"/>
        <v>8192 02 35135 02 0000 150</v>
      </c>
      <c r="B53" s="2">
        <v>819</v>
      </c>
      <c r="C53" s="3" t="s">
        <v>72</v>
      </c>
      <c r="D53" s="5">
        <v>5673400</v>
      </c>
      <c r="F53" s="10">
        <v>817</v>
      </c>
      <c r="G53" s="10" t="s">
        <v>100</v>
      </c>
      <c r="H53" s="13">
        <v>-220.81</v>
      </c>
      <c r="I53" s="8">
        <f>IFERROR(VLOOKUP(F53&amp;G53,#REF!,8,FALSE),0)</f>
        <v>0</v>
      </c>
      <c r="J53" s="8">
        <f>IFERROR(VLOOKUP(F53&amp;G53,#REF!,14,FALSE),0)</f>
        <v>0</v>
      </c>
      <c r="K53" s="8">
        <f>IFERROR(VLOOKUP(F53&amp;G53,#REF!,19,FALSE),0)</f>
        <v>0</v>
      </c>
    </row>
    <row r="54" spans="1:11" x14ac:dyDescent="0.2">
      <c r="A54" s="1" t="str">
        <f t="shared" si="0"/>
        <v>8212 02 35137 02 0000 150</v>
      </c>
      <c r="B54" s="2">
        <v>821</v>
      </c>
      <c r="C54" s="3" t="s">
        <v>73</v>
      </c>
      <c r="D54" s="5">
        <v>2147424400</v>
      </c>
      <c r="F54" s="10">
        <v>817</v>
      </c>
      <c r="G54" s="10" t="s">
        <v>101</v>
      </c>
      <c r="H54" s="13">
        <v>-165770.21</v>
      </c>
      <c r="I54" s="8">
        <f>IFERROR(VLOOKUP(F54&amp;G54,#REF!,8,FALSE),0)</f>
        <v>0</v>
      </c>
      <c r="J54" s="8">
        <f>IFERROR(VLOOKUP(F54&amp;G54,#REF!,14,FALSE),0)</f>
        <v>0</v>
      </c>
      <c r="K54" s="8">
        <f>IFERROR(VLOOKUP(F54&amp;G54,#REF!,19,FALSE),0)</f>
        <v>0</v>
      </c>
    </row>
    <row r="55" spans="1:11" x14ac:dyDescent="0.2">
      <c r="A55" s="1" t="str">
        <f t="shared" si="0"/>
        <v>8192 02 35176 02 0000 150</v>
      </c>
      <c r="B55" s="2">
        <v>819</v>
      </c>
      <c r="C55" s="3" t="s">
        <v>31</v>
      </c>
      <c r="D55" s="5">
        <v>4083000</v>
      </c>
      <c r="F55" s="10">
        <v>817</v>
      </c>
      <c r="G55" s="10" t="s">
        <v>102</v>
      </c>
      <c r="H55" s="13">
        <v>-350415.95</v>
      </c>
      <c r="I55" s="8">
        <f>IFERROR(VLOOKUP(F55&amp;G55,#REF!,8,FALSE),0)</f>
        <v>0</v>
      </c>
      <c r="J55" s="8">
        <f>IFERROR(VLOOKUP(F55&amp;G55,#REF!,14,FALSE),0)</f>
        <v>0</v>
      </c>
      <c r="K55" s="8">
        <f>IFERROR(VLOOKUP(F55&amp;G55,#REF!,19,FALSE),0)</f>
        <v>0</v>
      </c>
    </row>
    <row r="56" spans="1:11" x14ac:dyDescent="0.2">
      <c r="A56" s="1" t="str">
        <f t="shared" si="0"/>
        <v>8212 02 35194 02 0000 150</v>
      </c>
      <c r="B56" s="2">
        <v>821</v>
      </c>
      <c r="C56" s="3" t="s">
        <v>74</v>
      </c>
      <c r="D56" s="5">
        <v>47341400</v>
      </c>
      <c r="F56" s="10">
        <v>817</v>
      </c>
      <c r="G56" s="10" t="s">
        <v>103</v>
      </c>
      <c r="H56" s="13">
        <v>-1960.6</v>
      </c>
      <c r="I56" s="8">
        <f>IFERROR(VLOOKUP(F56&amp;G56,#REF!,8,FALSE),0)</f>
        <v>0</v>
      </c>
      <c r="J56" s="8">
        <f>IFERROR(VLOOKUP(F56&amp;G56,#REF!,14,FALSE),0)</f>
        <v>0</v>
      </c>
      <c r="K56" s="8">
        <f>IFERROR(VLOOKUP(F56&amp;G56,#REF!,19,FALSE),0)</f>
        <v>0</v>
      </c>
    </row>
    <row r="57" spans="1:11" x14ac:dyDescent="0.2">
      <c r="A57" s="1" t="str">
        <f t="shared" si="0"/>
        <v>8212 02 35220 02 0000 150</v>
      </c>
      <c r="B57" s="2">
        <v>821</v>
      </c>
      <c r="C57" s="3" t="s">
        <v>75</v>
      </c>
      <c r="D57" s="5">
        <v>81383300</v>
      </c>
      <c r="F57" s="10">
        <v>817</v>
      </c>
      <c r="G57" s="10" t="s">
        <v>104</v>
      </c>
      <c r="H57" s="13">
        <v>-324836.61</v>
      </c>
      <c r="I57" s="8">
        <f>IFERROR(VLOOKUP(F57&amp;G57,#REF!,8,FALSE),0)</f>
        <v>0</v>
      </c>
      <c r="J57" s="8">
        <f>IFERROR(VLOOKUP(F57&amp;G57,#REF!,14,FALSE),0)</f>
        <v>0</v>
      </c>
      <c r="K57" s="8">
        <f>IFERROR(VLOOKUP(F57&amp;G57,#REF!,19,FALSE),0)</f>
        <v>0</v>
      </c>
    </row>
    <row r="58" spans="1:11" x14ac:dyDescent="0.2">
      <c r="A58" s="1" t="str">
        <f t="shared" si="0"/>
        <v>8212 02 35240 02 0000 150</v>
      </c>
      <c r="B58" s="2">
        <v>821</v>
      </c>
      <c r="C58" s="3" t="s">
        <v>32</v>
      </c>
      <c r="D58" s="5">
        <v>128800</v>
      </c>
      <c r="F58" s="10">
        <v>817</v>
      </c>
      <c r="G58" s="10" t="s">
        <v>105</v>
      </c>
      <c r="H58" s="13">
        <v>-891503</v>
      </c>
      <c r="I58" s="8">
        <f>IFERROR(VLOOKUP(F58&amp;G58,#REF!,8,FALSE),0)</f>
        <v>0</v>
      </c>
      <c r="J58" s="8">
        <f>IFERROR(VLOOKUP(F58&amp;G58,#REF!,14,FALSE),0)</f>
        <v>0</v>
      </c>
      <c r="K58" s="8">
        <f>IFERROR(VLOOKUP(F58&amp;G58,#REF!,19,FALSE),0)</f>
        <v>0</v>
      </c>
    </row>
    <row r="59" spans="1:11" x14ac:dyDescent="0.2">
      <c r="A59" s="1" t="str">
        <f t="shared" si="0"/>
        <v>8212 02 35250 02 0000 150</v>
      </c>
      <c r="B59" s="2">
        <v>821</v>
      </c>
      <c r="C59" s="3" t="s">
        <v>33</v>
      </c>
      <c r="D59" s="4">
        <v>717483600</v>
      </c>
      <c r="F59" s="10">
        <v>817</v>
      </c>
      <c r="G59" s="10" t="s">
        <v>106</v>
      </c>
      <c r="H59" s="13">
        <v>-746419.55</v>
      </c>
      <c r="I59" s="8">
        <f>IFERROR(VLOOKUP(F59&amp;G59,#REF!,8,FALSE),0)</f>
        <v>0</v>
      </c>
      <c r="J59" s="8">
        <f>IFERROR(VLOOKUP(F59&amp;G59,#REF!,14,FALSE),0)</f>
        <v>0</v>
      </c>
      <c r="K59" s="8">
        <f>IFERROR(VLOOKUP(F59&amp;G59,#REF!,19,FALSE),0)</f>
        <v>0</v>
      </c>
    </row>
    <row r="60" spans="1:11" x14ac:dyDescent="0.2">
      <c r="A60" s="1" t="str">
        <f t="shared" si="0"/>
        <v>8212 02 35260 02 0000 150</v>
      </c>
      <c r="B60" s="2">
        <v>821</v>
      </c>
      <c r="C60" s="3" t="s">
        <v>34</v>
      </c>
      <c r="D60" s="4">
        <v>7354600</v>
      </c>
      <c r="F60" s="10">
        <v>817</v>
      </c>
      <c r="G60" s="10" t="s">
        <v>107</v>
      </c>
      <c r="H60" s="13">
        <v>-749310.19</v>
      </c>
      <c r="I60" s="8">
        <f>IFERROR(VLOOKUP(F60&amp;G60,#REF!,8,FALSE),0)</f>
        <v>0</v>
      </c>
      <c r="J60" s="8">
        <f>IFERROR(VLOOKUP(F60&amp;G60,#REF!,14,FALSE),0)</f>
        <v>0</v>
      </c>
      <c r="K60" s="8">
        <f>IFERROR(VLOOKUP(F60&amp;G60,#REF!,19,FALSE),0)</f>
        <v>0</v>
      </c>
    </row>
    <row r="61" spans="1:11" x14ac:dyDescent="0.2">
      <c r="A61" s="1" t="str">
        <f t="shared" si="0"/>
        <v>8212 02 35270 02 0000 150</v>
      </c>
      <c r="B61" s="2">
        <v>821</v>
      </c>
      <c r="C61" s="3" t="s">
        <v>76</v>
      </c>
      <c r="D61" s="5">
        <v>6166400</v>
      </c>
      <c r="F61" s="10">
        <v>817</v>
      </c>
      <c r="G61" s="10" t="s">
        <v>108</v>
      </c>
      <c r="H61" s="13">
        <v>-189903.46</v>
      </c>
      <c r="I61" s="8">
        <f>IFERROR(VLOOKUP(F61&amp;G61,#REF!,8,FALSE),0)</f>
        <v>0</v>
      </c>
      <c r="J61" s="8">
        <f>IFERROR(VLOOKUP(F61&amp;G61,#REF!,14,FALSE),0)</f>
        <v>0</v>
      </c>
      <c r="K61" s="8">
        <f>IFERROR(VLOOKUP(F61&amp;G61,#REF!,19,FALSE),0)</f>
        <v>0</v>
      </c>
    </row>
    <row r="62" spans="1:11" x14ac:dyDescent="0.2">
      <c r="A62" s="1" t="str">
        <f t="shared" si="0"/>
        <v>8212 02 35280 02 0000 150</v>
      </c>
      <c r="B62" s="2">
        <v>821</v>
      </c>
      <c r="C62" s="3" t="s">
        <v>35</v>
      </c>
      <c r="D62" s="4">
        <v>215500</v>
      </c>
      <c r="F62" s="10">
        <v>817</v>
      </c>
      <c r="G62" s="10" t="s">
        <v>109</v>
      </c>
      <c r="H62" s="13">
        <v>-286564.93</v>
      </c>
      <c r="I62" s="8">
        <f>IFERROR(VLOOKUP(F62&amp;G62,#REF!,8,FALSE),0)</f>
        <v>0</v>
      </c>
      <c r="J62" s="8">
        <f>IFERROR(VLOOKUP(F62&amp;G62,#REF!,14,FALSE),0)</f>
        <v>0</v>
      </c>
      <c r="K62" s="8">
        <f>IFERROR(VLOOKUP(F62&amp;G62,#REF!,19,FALSE),0)</f>
        <v>0</v>
      </c>
    </row>
    <row r="63" spans="1:11" x14ac:dyDescent="0.2">
      <c r="A63" s="1" t="str">
        <f t="shared" si="0"/>
        <v>8322 02 35290 02 0000 150</v>
      </c>
      <c r="B63" s="2">
        <v>832</v>
      </c>
      <c r="C63" s="3" t="s">
        <v>77</v>
      </c>
      <c r="D63" s="5">
        <v>252331300</v>
      </c>
      <c r="F63" s="10">
        <v>818</v>
      </c>
      <c r="G63" s="10" t="s">
        <v>23</v>
      </c>
      <c r="H63" s="13">
        <v>12805744900</v>
      </c>
      <c r="I63" s="8">
        <f>IFERROR(VLOOKUP(F63&amp;G63,#REF!,8,FALSE),0)</f>
        <v>0</v>
      </c>
      <c r="J63" s="8">
        <f>IFERROR(VLOOKUP(F63&amp;G63,#REF!,14,FALSE),0)</f>
        <v>0</v>
      </c>
      <c r="K63" s="8">
        <f>IFERROR(VLOOKUP(F63&amp;G63,#REF!,19,FALSE),0)</f>
        <v>0</v>
      </c>
    </row>
    <row r="64" spans="1:11" x14ac:dyDescent="0.2">
      <c r="A64" s="1" t="str">
        <f t="shared" si="0"/>
        <v>8212 02 35380 02 0000 150</v>
      </c>
      <c r="B64" s="2">
        <v>821</v>
      </c>
      <c r="C64" s="3" t="s">
        <v>36</v>
      </c>
      <c r="D64" s="5">
        <v>448783100</v>
      </c>
      <c r="F64" s="10">
        <v>818</v>
      </c>
      <c r="G64" s="10" t="s">
        <v>46</v>
      </c>
      <c r="H64" s="13">
        <v>513084000</v>
      </c>
      <c r="I64" s="8">
        <f>IFERROR(VLOOKUP(F64&amp;G64,#REF!,8,FALSE),0)</f>
        <v>0</v>
      </c>
      <c r="J64" s="8">
        <f>IFERROR(VLOOKUP(F64&amp;G64,#REF!,14,FALSE),0)</f>
        <v>0</v>
      </c>
      <c r="K64" s="8">
        <f>IFERROR(VLOOKUP(F64&amp;G64,#REF!,19,FALSE),0)</f>
        <v>0</v>
      </c>
    </row>
    <row r="65" spans="1:11" x14ac:dyDescent="0.2">
      <c r="A65" s="1" t="str">
        <f t="shared" si="0"/>
        <v>8142 02 35460 02 0000 150</v>
      </c>
      <c r="B65" s="3">
        <v>814</v>
      </c>
      <c r="C65" s="2" t="s">
        <v>78</v>
      </c>
      <c r="D65" s="5">
        <v>249510400</v>
      </c>
      <c r="F65" s="10">
        <v>818</v>
      </c>
      <c r="G65" s="10" t="s">
        <v>24</v>
      </c>
      <c r="H65" s="13">
        <v>574234000</v>
      </c>
      <c r="I65" s="8">
        <f>IFERROR(VLOOKUP(F65&amp;G65,#REF!,8,FALSE),0)</f>
        <v>0</v>
      </c>
      <c r="J65" s="8">
        <f>IFERROR(VLOOKUP(F65&amp;G65,#REF!,14,FALSE),0)</f>
        <v>0</v>
      </c>
      <c r="K65" s="8">
        <f>IFERROR(VLOOKUP(F65&amp;G65,#REF!,19,FALSE),0)</f>
        <v>0</v>
      </c>
    </row>
    <row r="66" spans="1:11" x14ac:dyDescent="0.2">
      <c r="A66" s="1" t="str">
        <f t="shared" si="0"/>
        <v>8212 02 35573 02 0000 150</v>
      </c>
      <c r="B66" s="3">
        <v>821</v>
      </c>
      <c r="C66" s="2" t="s">
        <v>79</v>
      </c>
      <c r="D66" s="5">
        <v>141199789.66</v>
      </c>
      <c r="F66" s="10">
        <v>818</v>
      </c>
      <c r="G66" s="10" t="s">
        <v>47</v>
      </c>
      <c r="H66" s="13">
        <v>68563000</v>
      </c>
      <c r="I66" s="8">
        <f>IFERROR(VLOOKUP(F66&amp;G66,#REF!,8,FALSE),0)</f>
        <v>0</v>
      </c>
      <c r="J66" s="8">
        <f>IFERROR(VLOOKUP(F66&amp;G66,#REF!,14,FALSE),0)</f>
        <v>0</v>
      </c>
      <c r="K66" s="8">
        <f>IFERROR(VLOOKUP(F66&amp;G66,#REF!,19,FALSE),0)</f>
        <v>0</v>
      </c>
    </row>
    <row r="67" spans="1:11" x14ac:dyDescent="0.2">
      <c r="A67" s="1" t="str">
        <f t="shared" ref="A67:A130" si="1">B67&amp;C67</f>
        <v>8182 02 35900 02 0000 150</v>
      </c>
      <c r="B67" s="3">
        <v>818</v>
      </c>
      <c r="C67" s="3" t="s">
        <v>37</v>
      </c>
      <c r="D67" s="4">
        <v>101642900</v>
      </c>
      <c r="F67" s="10">
        <v>818</v>
      </c>
      <c r="G67" s="10" t="s">
        <v>37</v>
      </c>
      <c r="H67" s="13">
        <v>101642900</v>
      </c>
      <c r="I67" s="8">
        <v>126723400</v>
      </c>
      <c r="J67" s="8">
        <v>138670000</v>
      </c>
      <c r="K67" s="8">
        <v>92201600</v>
      </c>
    </row>
    <row r="68" spans="1:11" x14ac:dyDescent="0.2">
      <c r="A68" s="1" t="str">
        <f t="shared" si="1"/>
        <v>8142 02 45136 02 0000 150</v>
      </c>
      <c r="B68" s="2">
        <v>814</v>
      </c>
      <c r="C68" s="3" t="s">
        <v>80</v>
      </c>
      <c r="D68" s="4">
        <v>1700000</v>
      </c>
      <c r="F68" s="10">
        <v>819</v>
      </c>
      <c r="G68" s="10" t="s">
        <v>48</v>
      </c>
      <c r="H68" s="13">
        <v>105573900</v>
      </c>
      <c r="I68" s="8">
        <f>IFERROR(VLOOKUP(F68&amp;G68,#REF!,8,FALSE),0)</f>
        <v>0</v>
      </c>
      <c r="J68" s="8">
        <f>IFERROR(VLOOKUP(F68&amp;G68,#REF!,14,FALSE),0)</f>
        <v>0</v>
      </c>
      <c r="K68" s="8">
        <f>IFERROR(VLOOKUP(F68&amp;G68,#REF!,19,FALSE),0)</f>
        <v>0</v>
      </c>
    </row>
    <row r="69" spans="1:11" x14ac:dyDescent="0.2">
      <c r="A69" s="1" t="str">
        <f t="shared" si="1"/>
        <v>8032 02 45141 02 0000 150</v>
      </c>
      <c r="B69" s="2">
        <v>803</v>
      </c>
      <c r="C69" s="2" t="s">
        <v>38</v>
      </c>
      <c r="D69" s="4">
        <v>8501904</v>
      </c>
      <c r="F69" s="10">
        <v>819</v>
      </c>
      <c r="G69" s="10" t="s">
        <v>1</v>
      </c>
      <c r="H69" s="13">
        <v>279679837.79000002</v>
      </c>
      <c r="I69" s="8">
        <f>IFERROR(VLOOKUP(F69&amp;G69,#REF!,8,FALSE),0)</f>
        <v>0</v>
      </c>
      <c r="J69" s="8">
        <f>IFERROR(VLOOKUP(F69&amp;G69,#REF!,14,FALSE),0)</f>
        <v>0</v>
      </c>
      <c r="K69" s="8">
        <f>IFERROR(VLOOKUP(F69&amp;G69,#REF!,19,FALSE),0)</f>
        <v>0</v>
      </c>
    </row>
    <row r="70" spans="1:11" x14ac:dyDescent="0.2">
      <c r="A70" s="1" t="str">
        <f t="shared" si="1"/>
        <v>8032 02 45142 02 0000 150</v>
      </c>
      <c r="B70" s="2">
        <v>803</v>
      </c>
      <c r="C70" s="2" t="s">
        <v>39</v>
      </c>
      <c r="D70" s="4">
        <v>4484184</v>
      </c>
      <c r="F70" s="10">
        <v>819</v>
      </c>
      <c r="G70" s="10" t="s">
        <v>64</v>
      </c>
      <c r="H70" s="13">
        <v>376171988</v>
      </c>
      <c r="I70" s="8">
        <f>IFERROR(VLOOKUP(F70&amp;G70,#REF!,8,FALSE),0)</f>
        <v>0</v>
      </c>
      <c r="J70" s="8">
        <f>IFERROR(VLOOKUP(F70&amp;G70,#REF!,14,FALSE),0)</f>
        <v>0</v>
      </c>
      <c r="K70" s="8">
        <f>IFERROR(VLOOKUP(F70&amp;G70,#REF!,19,FALSE),0)</f>
        <v>0</v>
      </c>
    </row>
    <row r="71" spans="1:11" x14ac:dyDescent="0.2">
      <c r="A71" s="1" t="str">
        <f t="shared" si="1"/>
        <v>8162 02 45159 02 0000 150</v>
      </c>
      <c r="B71" s="2">
        <v>816</v>
      </c>
      <c r="C71" s="3" t="s">
        <v>7</v>
      </c>
      <c r="D71" s="5">
        <v>206742500</v>
      </c>
      <c r="F71" s="10">
        <v>819</v>
      </c>
      <c r="G71" s="10" t="s">
        <v>30</v>
      </c>
      <c r="H71" s="13">
        <v>59515300</v>
      </c>
      <c r="I71" s="8">
        <f>IFERROR(VLOOKUP(F71&amp;G71,#REF!,8,FALSE),0)</f>
        <v>0</v>
      </c>
      <c r="J71" s="8">
        <f>IFERROR(VLOOKUP(F71&amp;G71,#REF!,14,FALSE),0)</f>
        <v>0</v>
      </c>
      <c r="K71" s="8">
        <f>IFERROR(VLOOKUP(F71&amp;G71,#REF!,19,FALSE),0)</f>
        <v>0</v>
      </c>
    </row>
    <row r="72" spans="1:11" x14ac:dyDescent="0.2">
      <c r="A72" s="1" t="str">
        <f t="shared" si="1"/>
        <v>8142 02 45161 02 0000 150</v>
      </c>
      <c r="B72" s="2">
        <v>814</v>
      </c>
      <c r="C72" s="3" t="s">
        <v>81</v>
      </c>
      <c r="D72" s="5">
        <v>84191400</v>
      </c>
      <c r="F72" s="10">
        <v>819</v>
      </c>
      <c r="G72" s="10" t="s">
        <v>72</v>
      </c>
      <c r="H72" s="13">
        <v>5673400</v>
      </c>
      <c r="I72" s="8">
        <f>IFERROR(VLOOKUP(F72&amp;G72,#REF!,8,FALSE),0)</f>
        <v>0</v>
      </c>
      <c r="J72" s="8">
        <f>IFERROR(VLOOKUP(F72&amp;G72,#REF!,14,FALSE),0)</f>
        <v>0</v>
      </c>
      <c r="K72" s="8">
        <f>IFERROR(VLOOKUP(F72&amp;G72,#REF!,19,FALSE),0)</f>
        <v>0</v>
      </c>
    </row>
    <row r="73" spans="1:11" x14ac:dyDescent="0.2">
      <c r="A73" s="1" t="str">
        <f t="shared" si="1"/>
        <v>8142 02 45161 02 0000 150</v>
      </c>
      <c r="B73" s="2">
        <v>814</v>
      </c>
      <c r="C73" s="3" t="s">
        <v>81</v>
      </c>
      <c r="D73" s="5">
        <v>25402900</v>
      </c>
      <c r="F73" s="10">
        <v>819</v>
      </c>
      <c r="G73" s="10" t="s">
        <v>31</v>
      </c>
      <c r="H73" s="13">
        <v>4083000</v>
      </c>
      <c r="I73" s="8">
        <f>IFERROR(VLOOKUP(F73&amp;G73,#REF!,8,FALSE),0)</f>
        <v>0</v>
      </c>
      <c r="J73" s="8">
        <f>IFERROR(VLOOKUP(F73&amp;G73,#REF!,14,FALSE),0)</f>
        <v>0</v>
      </c>
      <c r="K73" s="8">
        <f>IFERROR(VLOOKUP(F73&amp;G73,#REF!,19,FALSE),0)</f>
        <v>0</v>
      </c>
    </row>
    <row r="74" spans="1:11" x14ac:dyDescent="0.2">
      <c r="A74" s="1" t="str">
        <f t="shared" si="1"/>
        <v>8172 02 45433 02 0000 150</v>
      </c>
      <c r="B74" s="2">
        <v>817</v>
      </c>
      <c r="C74" s="3" t="s">
        <v>82</v>
      </c>
      <c r="D74" s="5">
        <v>4470345500</v>
      </c>
      <c r="F74" s="10">
        <v>819</v>
      </c>
      <c r="G74" s="10" t="s">
        <v>87</v>
      </c>
      <c r="H74" s="13">
        <v>44377.98</v>
      </c>
      <c r="I74" s="8">
        <f>IFERROR(VLOOKUP(F74&amp;G74,#REF!,8,FALSE),0)</f>
        <v>0</v>
      </c>
      <c r="J74" s="8">
        <f>IFERROR(VLOOKUP(F74&amp;G74,#REF!,14,FALSE),0)</f>
        <v>0</v>
      </c>
      <c r="K74" s="8">
        <f>IFERROR(VLOOKUP(F74&amp;G74,#REF!,19,FALSE),0)</f>
        <v>0</v>
      </c>
    </row>
    <row r="75" spans="1:11" x14ac:dyDescent="0.2">
      <c r="A75" s="1" t="str">
        <f t="shared" si="1"/>
        <v>8142 02 49000 02 0000 150</v>
      </c>
      <c r="B75" s="2">
        <v>814</v>
      </c>
      <c r="C75" s="3" t="s">
        <v>83</v>
      </c>
      <c r="D75" s="5">
        <v>7343300</v>
      </c>
      <c r="F75" s="10">
        <v>819</v>
      </c>
      <c r="G75" s="10" t="s">
        <v>90</v>
      </c>
      <c r="H75" s="13">
        <v>140456</v>
      </c>
      <c r="I75" s="8">
        <f>IFERROR(VLOOKUP(F75&amp;G75,#REF!,8,FALSE),0)</f>
        <v>0</v>
      </c>
      <c r="J75" s="8">
        <f>IFERROR(VLOOKUP(F75&amp;G75,#REF!,14,FALSE),0)</f>
        <v>0</v>
      </c>
      <c r="K75" s="8">
        <f>IFERROR(VLOOKUP(F75&amp;G75,#REF!,19,FALSE),0)</f>
        <v>0</v>
      </c>
    </row>
    <row r="76" spans="1:11" x14ac:dyDescent="0.2">
      <c r="A76" s="1" t="str">
        <f t="shared" si="1"/>
        <v>8152 02 49000 02 0000 150</v>
      </c>
      <c r="B76" s="2">
        <v>815</v>
      </c>
      <c r="C76" s="3" t="s">
        <v>83</v>
      </c>
      <c r="D76" s="5">
        <v>1892700</v>
      </c>
      <c r="F76" s="10">
        <v>819</v>
      </c>
      <c r="G76" s="10" t="s">
        <v>110</v>
      </c>
      <c r="H76" s="13">
        <v>-47836.31</v>
      </c>
      <c r="I76" s="8">
        <f>IFERROR(VLOOKUP(F76&amp;G76,#REF!,8,FALSE),0)</f>
        <v>0</v>
      </c>
      <c r="J76" s="8">
        <f>IFERROR(VLOOKUP(F76&amp;G76,#REF!,14,FALSE),0)</f>
        <v>0</v>
      </c>
      <c r="K76" s="8">
        <f>IFERROR(VLOOKUP(F76&amp;G76,#REF!,19,FALSE),0)</f>
        <v>0</v>
      </c>
    </row>
    <row r="77" spans="1:11" x14ac:dyDescent="0.2">
      <c r="A77" s="1" t="str">
        <f t="shared" si="1"/>
        <v>8152 02 49000 02 0000 150</v>
      </c>
      <c r="B77" s="2">
        <v>815</v>
      </c>
      <c r="C77" s="3" t="s">
        <v>83</v>
      </c>
      <c r="D77" s="5">
        <v>7919200</v>
      </c>
      <c r="F77" s="10">
        <v>819</v>
      </c>
      <c r="G77" s="10" t="s">
        <v>111</v>
      </c>
      <c r="H77" s="13">
        <v>-140456</v>
      </c>
      <c r="I77" s="8">
        <f>IFERROR(VLOOKUP(F77&amp;G77,#REF!,8,FALSE),0)</f>
        <v>0</v>
      </c>
      <c r="J77" s="8">
        <f>IFERROR(VLOOKUP(F77&amp;G77,#REF!,14,FALSE),0)</f>
        <v>0</v>
      </c>
      <c r="K77" s="8">
        <f>IFERROR(VLOOKUP(F77&amp;G77,#REF!,19,FALSE),0)</f>
        <v>0</v>
      </c>
    </row>
    <row r="78" spans="1:11" x14ac:dyDescent="0.2">
      <c r="A78" s="1" t="str">
        <f t="shared" si="1"/>
        <v>8142 02 49001 02 0000 150</v>
      </c>
      <c r="B78" s="2">
        <v>814</v>
      </c>
      <c r="C78" s="3" t="s">
        <v>84</v>
      </c>
      <c r="D78" s="5">
        <v>47470000</v>
      </c>
      <c r="F78" s="10">
        <v>819</v>
      </c>
      <c r="G78" s="10" t="s">
        <v>112</v>
      </c>
      <c r="H78" s="13">
        <v>-1986625.43</v>
      </c>
      <c r="I78" s="8">
        <f>IFERROR(VLOOKUP(F78&amp;G78,#REF!,8,FALSE),0)</f>
        <v>0</v>
      </c>
      <c r="J78" s="8">
        <f>IFERROR(VLOOKUP(F78&amp;G78,#REF!,14,FALSE),0)</f>
        <v>0</v>
      </c>
      <c r="K78" s="8">
        <f>IFERROR(VLOOKUP(F78&amp;G78,#REF!,19,FALSE),0)</f>
        <v>0</v>
      </c>
    </row>
    <row r="79" spans="1:11" x14ac:dyDescent="0.2">
      <c r="A79" s="1" t="str">
        <f t="shared" si="1"/>
        <v>8142 02 49001 02 0000 150</v>
      </c>
      <c r="B79" s="2">
        <v>814</v>
      </c>
      <c r="C79" s="3" t="s">
        <v>84</v>
      </c>
      <c r="D79" s="5">
        <v>58416700</v>
      </c>
      <c r="F79" s="10">
        <v>821</v>
      </c>
      <c r="G79" s="10" t="s">
        <v>8</v>
      </c>
      <c r="H79" s="13">
        <v>1565800</v>
      </c>
      <c r="I79" s="8">
        <f>IFERROR(VLOOKUP(F79&amp;G79,#REF!,8,FALSE),0)</f>
        <v>0</v>
      </c>
      <c r="J79" s="8">
        <f>IFERROR(VLOOKUP(F79&amp;G79,#REF!,14,FALSE),0)</f>
        <v>0</v>
      </c>
      <c r="K79" s="8">
        <f>IFERROR(VLOOKUP(F79&amp;G79,#REF!,19,FALSE),0)</f>
        <v>0</v>
      </c>
    </row>
    <row r="80" spans="1:11" x14ac:dyDescent="0.2">
      <c r="A80" s="1" t="str">
        <f t="shared" si="1"/>
        <v>8142 02 49001 02 0000 150</v>
      </c>
      <c r="B80" s="2">
        <v>814</v>
      </c>
      <c r="C80" s="3" t="s">
        <v>84</v>
      </c>
      <c r="D80" s="5">
        <v>21000000</v>
      </c>
      <c r="F80" s="10">
        <v>821</v>
      </c>
      <c r="G80" s="10" t="s">
        <v>49</v>
      </c>
      <c r="H80" s="13">
        <v>47800</v>
      </c>
      <c r="I80" s="8">
        <f>IFERROR(VLOOKUP(F80&amp;G80,#REF!,8,FALSE),0)</f>
        <v>0</v>
      </c>
      <c r="J80" s="8">
        <f>IFERROR(VLOOKUP(F80&amp;G80,#REF!,14,FALSE),0)</f>
        <v>0</v>
      </c>
      <c r="K80" s="8">
        <f>IFERROR(VLOOKUP(F80&amp;G80,#REF!,19,FALSE),0)</f>
        <v>0</v>
      </c>
    </row>
    <row r="81" spans="1:11" x14ac:dyDescent="0.2">
      <c r="A81" s="1" t="str">
        <f t="shared" si="1"/>
        <v>8032 18 02010 02 0000 180</v>
      </c>
      <c r="B81" s="2">
        <v>803</v>
      </c>
      <c r="C81" s="2" t="s">
        <v>85</v>
      </c>
      <c r="D81" s="5">
        <v>292359.43</v>
      </c>
      <c r="F81" s="10">
        <v>821</v>
      </c>
      <c r="G81" s="10" t="s">
        <v>9</v>
      </c>
      <c r="H81" s="13">
        <v>77360700</v>
      </c>
      <c r="I81" s="8">
        <f>IFERROR(VLOOKUP(F81&amp;G81,#REF!,8,FALSE),0)</f>
        <v>0</v>
      </c>
      <c r="J81" s="8">
        <f>IFERROR(VLOOKUP(F81&amp;G81,#REF!,14,FALSE),0)</f>
        <v>0</v>
      </c>
      <c r="K81" s="8">
        <f>IFERROR(VLOOKUP(F81&amp;G81,#REF!,19,FALSE),0)</f>
        <v>0</v>
      </c>
    </row>
    <row r="82" spans="1:11" x14ac:dyDescent="0.2">
      <c r="A82" s="1" t="str">
        <f t="shared" si="1"/>
        <v>8032 18 02020 02 0000 180</v>
      </c>
      <c r="B82" s="2">
        <v>803</v>
      </c>
      <c r="C82" s="2" t="s">
        <v>86</v>
      </c>
      <c r="D82" s="5">
        <v>161668.96</v>
      </c>
      <c r="F82" s="10">
        <v>821</v>
      </c>
      <c r="G82" s="10" t="s">
        <v>2</v>
      </c>
      <c r="H82" s="13">
        <v>238261500</v>
      </c>
      <c r="I82" s="8">
        <f>IFERROR(VLOOKUP(F82&amp;G82,#REF!,8,FALSE),0)</f>
        <v>0</v>
      </c>
      <c r="J82" s="8">
        <f>IFERROR(VLOOKUP(F82&amp;G82,#REF!,14,FALSE),0)</f>
        <v>0</v>
      </c>
      <c r="K82" s="8">
        <f>IFERROR(VLOOKUP(F82&amp;G82,#REF!,19,FALSE),0)</f>
        <v>0</v>
      </c>
    </row>
    <row r="83" spans="1:11" x14ac:dyDescent="0.2">
      <c r="A83" s="1" t="str">
        <f t="shared" si="1"/>
        <v>8112 18 02010 02 0000 180</v>
      </c>
      <c r="B83" s="2">
        <v>811</v>
      </c>
      <c r="C83" s="2" t="s">
        <v>85</v>
      </c>
      <c r="D83" s="5">
        <v>2607</v>
      </c>
      <c r="F83" s="10">
        <v>821</v>
      </c>
      <c r="G83" s="10" t="s">
        <v>52</v>
      </c>
      <c r="H83" s="13">
        <v>244375</v>
      </c>
      <c r="I83" s="8">
        <f>IFERROR(VLOOKUP(F83&amp;G83,#REF!,8,FALSE),0)</f>
        <v>0</v>
      </c>
      <c r="J83" s="8">
        <f>IFERROR(VLOOKUP(F83&amp;G83,#REF!,14,FALSE),0)</f>
        <v>0</v>
      </c>
      <c r="K83" s="8">
        <f>IFERROR(VLOOKUP(F83&amp;G83,#REF!,19,FALSE),0)</f>
        <v>0</v>
      </c>
    </row>
    <row r="84" spans="1:11" x14ac:dyDescent="0.2">
      <c r="A84" s="1" t="str">
        <f t="shared" si="1"/>
        <v>8122 18 60010 02 0000 150</v>
      </c>
      <c r="B84" s="2">
        <v>812</v>
      </c>
      <c r="C84" s="2" t="s">
        <v>87</v>
      </c>
      <c r="D84" s="5">
        <v>2385870.67</v>
      </c>
      <c r="F84" s="10">
        <v>821</v>
      </c>
      <c r="G84" s="10" t="s">
        <v>11</v>
      </c>
      <c r="H84" s="13">
        <v>2659200</v>
      </c>
      <c r="I84" s="8">
        <f>IFERROR(VLOOKUP(F84&amp;G84,#REF!,8,FALSE),0)</f>
        <v>0</v>
      </c>
      <c r="J84" s="8">
        <f>IFERROR(VLOOKUP(F84&amp;G84,#REF!,14,FALSE),0)</f>
        <v>0</v>
      </c>
      <c r="K84" s="8">
        <f>IFERROR(VLOOKUP(F84&amp;G84,#REF!,19,FALSE),0)</f>
        <v>0</v>
      </c>
    </row>
    <row r="85" spans="1:11" x14ac:dyDescent="0.2">
      <c r="A85" s="1" t="str">
        <f t="shared" si="1"/>
        <v>8122 18 60010 02 0000 150</v>
      </c>
      <c r="B85" s="2">
        <v>812</v>
      </c>
      <c r="C85" s="2" t="s">
        <v>87</v>
      </c>
      <c r="D85" s="5">
        <v>1165310.8899999999</v>
      </c>
      <c r="F85" s="10">
        <v>821</v>
      </c>
      <c r="G85" s="10" t="s">
        <v>13</v>
      </c>
      <c r="H85" s="13">
        <v>15293400</v>
      </c>
      <c r="I85" s="8">
        <f>IFERROR(VLOOKUP(F85&amp;G85,#REF!,8,FALSE),0)</f>
        <v>0</v>
      </c>
      <c r="J85" s="8">
        <f>IFERROR(VLOOKUP(F85&amp;G85,#REF!,14,FALSE),0)</f>
        <v>0</v>
      </c>
      <c r="K85" s="8">
        <f>IFERROR(VLOOKUP(F85&amp;G85,#REF!,19,FALSE),0)</f>
        <v>0</v>
      </c>
    </row>
    <row r="86" spans="1:11" x14ac:dyDescent="0.2">
      <c r="A86" s="1" t="str">
        <f t="shared" si="1"/>
        <v>8122 18 02030 02 0000 180</v>
      </c>
      <c r="B86" s="2">
        <v>812</v>
      </c>
      <c r="C86" s="2" t="s">
        <v>88</v>
      </c>
      <c r="D86" s="5">
        <v>78.36</v>
      </c>
      <c r="F86" s="10">
        <v>821</v>
      </c>
      <c r="G86" s="10" t="s">
        <v>54</v>
      </c>
      <c r="H86" s="13">
        <v>25832500</v>
      </c>
      <c r="I86" s="8">
        <f>IFERROR(VLOOKUP(F86&amp;G86,#REF!,8,FALSE),0)</f>
        <v>0</v>
      </c>
      <c r="J86" s="8">
        <f>IFERROR(VLOOKUP(F86&amp;G86,#REF!,14,FALSE),0)</f>
        <v>0</v>
      </c>
      <c r="K86" s="8">
        <f>IFERROR(VLOOKUP(F86&amp;G86,#REF!,19,FALSE),0)</f>
        <v>0</v>
      </c>
    </row>
    <row r="87" spans="1:11" x14ac:dyDescent="0.2">
      <c r="A87" s="1" t="str">
        <f t="shared" si="1"/>
        <v>8122 18 02030 02 0000 180</v>
      </c>
      <c r="B87" s="2">
        <v>812</v>
      </c>
      <c r="C87" s="2" t="s">
        <v>88</v>
      </c>
      <c r="D87" s="5">
        <v>23162329.780000001</v>
      </c>
      <c r="F87" s="10">
        <v>821</v>
      </c>
      <c r="G87" s="10" t="s">
        <v>71</v>
      </c>
      <c r="H87" s="13">
        <v>323015300</v>
      </c>
      <c r="I87" s="8">
        <f>IFERROR(VLOOKUP(F87&amp;G87,#REF!,8,FALSE),0)</f>
        <v>0</v>
      </c>
      <c r="J87" s="8">
        <f>IFERROR(VLOOKUP(F87&amp;G87,#REF!,14,FALSE),0)</f>
        <v>0</v>
      </c>
      <c r="K87" s="8">
        <f>IFERROR(VLOOKUP(F87&amp;G87,#REF!,19,FALSE),0)</f>
        <v>0</v>
      </c>
    </row>
    <row r="88" spans="1:11" x14ac:dyDescent="0.2">
      <c r="A88" s="1" t="str">
        <f t="shared" si="1"/>
        <v>8122 18 25555 02 0000 150</v>
      </c>
      <c r="B88" s="2">
        <v>812</v>
      </c>
      <c r="C88" s="2" t="s">
        <v>89</v>
      </c>
      <c r="D88" s="5">
        <v>38678.879999999997</v>
      </c>
      <c r="F88" s="10">
        <v>821</v>
      </c>
      <c r="G88" s="10" t="s">
        <v>73</v>
      </c>
      <c r="H88" s="13">
        <v>2147424400</v>
      </c>
      <c r="I88" s="8">
        <f>IFERROR(VLOOKUP(F88&amp;G88,#REF!,8,FALSE),0)</f>
        <v>0</v>
      </c>
      <c r="J88" s="8">
        <f>IFERROR(VLOOKUP(F88&amp;G88,#REF!,14,FALSE),0)</f>
        <v>0</v>
      </c>
      <c r="K88" s="8">
        <f>IFERROR(VLOOKUP(F88&amp;G88,#REF!,19,FALSE),0)</f>
        <v>0</v>
      </c>
    </row>
    <row r="89" spans="1:11" x14ac:dyDescent="0.2">
      <c r="A89" s="1" t="str">
        <f t="shared" si="1"/>
        <v>8142 18 02010 02 0000 180</v>
      </c>
      <c r="B89" s="2">
        <v>814</v>
      </c>
      <c r="C89" s="2" t="s">
        <v>85</v>
      </c>
      <c r="D89" s="5">
        <v>2385</v>
      </c>
      <c r="F89" s="10">
        <v>821</v>
      </c>
      <c r="G89" s="10" t="s">
        <v>74</v>
      </c>
      <c r="H89" s="13">
        <v>47341400</v>
      </c>
      <c r="I89" s="8">
        <f>IFERROR(VLOOKUP(F89&amp;G89,#REF!,8,FALSE),0)</f>
        <v>0</v>
      </c>
      <c r="J89" s="8">
        <f>IFERROR(VLOOKUP(F89&amp;G89,#REF!,14,FALSE),0)</f>
        <v>0</v>
      </c>
      <c r="K89" s="8">
        <f>IFERROR(VLOOKUP(F89&amp;G89,#REF!,19,FALSE),0)</f>
        <v>0</v>
      </c>
    </row>
    <row r="90" spans="1:11" x14ac:dyDescent="0.2">
      <c r="A90" s="1" t="str">
        <f t="shared" si="1"/>
        <v>8152 18 60010 02 0000 150</v>
      </c>
      <c r="B90" s="2">
        <v>815</v>
      </c>
      <c r="C90" s="2" t="s">
        <v>87</v>
      </c>
      <c r="D90" s="5">
        <v>6078</v>
      </c>
      <c r="F90" s="10">
        <v>821</v>
      </c>
      <c r="G90" s="10" t="s">
        <v>75</v>
      </c>
      <c r="H90" s="13">
        <v>81383300</v>
      </c>
      <c r="I90" s="8">
        <f>IFERROR(VLOOKUP(F90&amp;G90,#REF!,8,FALSE),0)</f>
        <v>0</v>
      </c>
      <c r="J90" s="8">
        <f>IFERROR(VLOOKUP(F90&amp;G90,#REF!,14,FALSE),0)</f>
        <v>0</v>
      </c>
      <c r="K90" s="8">
        <f>IFERROR(VLOOKUP(F90&amp;G90,#REF!,19,FALSE),0)</f>
        <v>0</v>
      </c>
    </row>
    <row r="91" spans="1:11" x14ac:dyDescent="0.2">
      <c r="A91" s="1" t="str">
        <f t="shared" si="1"/>
        <v>8162 18 02010 02 0000 180</v>
      </c>
      <c r="B91" s="2">
        <v>816</v>
      </c>
      <c r="C91" s="2" t="s">
        <v>85</v>
      </c>
      <c r="D91" s="5">
        <v>18087</v>
      </c>
      <c r="F91" s="10">
        <v>821</v>
      </c>
      <c r="G91" s="10" t="s">
        <v>32</v>
      </c>
      <c r="H91" s="13">
        <v>128800</v>
      </c>
      <c r="I91" s="8">
        <f>IFERROR(VLOOKUP(F91&amp;G91,#REF!,8,FALSE),0)</f>
        <v>0</v>
      </c>
      <c r="J91" s="8">
        <f>IFERROR(VLOOKUP(F91&amp;G91,#REF!,14,FALSE),0)</f>
        <v>0</v>
      </c>
      <c r="K91" s="8">
        <f>IFERROR(VLOOKUP(F91&amp;G91,#REF!,19,FALSE),0)</f>
        <v>0</v>
      </c>
    </row>
    <row r="92" spans="1:11" x14ac:dyDescent="0.2">
      <c r="A92" s="1" t="str">
        <f t="shared" si="1"/>
        <v>8162 18 60010 02 0000 150</v>
      </c>
      <c r="B92" s="2">
        <v>816</v>
      </c>
      <c r="C92" s="2" t="s">
        <v>87</v>
      </c>
      <c r="D92" s="5">
        <v>247.5</v>
      </c>
      <c r="F92" s="10">
        <v>821</v>
      </c>
      <c r="G92" s="10" t="s">
        <v>33</v>
      </c>
      <c r="H92" s="13">
        <v>717483600</v>
      </c>
      <c r="I92" s="8">
        <f>IFERROR(VLOOKUP(F92&amp;G92,#REF!,8,FALSE),0)</f>
        <v>0</v>
      </c>
      <c r="J92" s="8">
        <f>IFERROR(VLOOKUP(F92&amp;G92,#REF!,14,FALSE),0)</f>
        <v>0</v>
      </c>
      <c r="K92" s="8">
        <f>IFERROR(VLOOKUP(F92&amp;G92,#REF!,19,FALSE),0)</f>
        <v>0</v>
      </c>
    </row>
    <row r="93" spans="1:11" x14ac:dyDescent="0.2">
      <c r="A93" s="1" t="str">
        <f t="shared" si="1"/>
        <v>8172 18 02030 02 0000 180</v>
      </c>
      <c r="B93" s="2">
        <v>817</v>
      </c>
      <c r="C93" s="2" t="s">
        <v>88</v>
      </c>
      <c r="D93" s="5">
        <v>300000</v>
      </c>
      <c r="F93" s="10">
        <v>821</v>
      </c>
      <c r="G93" s="10" t="s">
        <v>34</v>
      </c>
      <c r="H93" s="13">
        <v>7354600</v>
      </c>
      <c r="I93" s="8">
        <f>IFERROR(VLOOKUP(F93&amp;G93,#REF!,8,FALSE),0)</f>
        <v>0</v>
      </c>
      <c r="J93" s="8">
        <f>IFERROR(VLOOKUP(F93&amp;G93,#REF!,14,FALSE),0)</f>
        <v>0</v>
      </c>
      <c r="K93" s="8">
        <f>IFERROR(VLOOKUP(F93&amp;G93,#REF!,19,FALSE),0)</f>
        <v>0</v>
      </c>
    </row>
    <row r="94" spans="1:11" x14ac:dyDescent="0.2">
      <c r="A94" s="1" t="str">
        <f t="shared" si="1"/>
        <v>8192 18 60010 02 0000 150</v>
      </c>
      <c r="B94" s="2">
        <v>819</v>
      </c>
      <c r="C94" s="2" t="s">
        <v>87</v>
      </c>
      <c r="D94" s="5">
        <v>44377.98</v>
      </c>
      <c r="F94" s="10">
        <v>821</v>
      </c>
      <c r="G94" s="10" t="s">
        <v>76</v>
      </c>
      <c r="H94" s="13">
        <v>6166400</v>
      </c>
      <c r="I94" s="8">
        <f>IFERROR(VLOOKUP(F94&amp;G94,#REF!,8,FALSE),0)</f>
        <v>0</v>
      </c>
      <c r="J94" s="8">
        <f>IFERROR(VLOOKUP(F94&amp;G94,#REF!,14,FALSE),0)</f>
        <v>0</v>
      </c>
      <c r="K94" s="8">
        <f>IFERROR(VLOOKUP(F94&amp;G94,#REF!,19,FALSE),0)</f>
        <v>0</v>
      </c>
    </row>
    <row r="95" spans="1:11" x14ac:dyDescent="0.2">
      <c r="A95" s="1" t="str">
        <f t="shared" si="1"/>
        <v>8192 18 45420 02 0000 150</v>
      </c>
      <c r="B95" s="2">
        <v>819</v>
      </c>
      <c r="C95" s="3" t="s">
        <v>90</v>
      </c>
      <c r="D95" s="5">
        <v>140456</v>
      </c>
      <c r="F95" s="10">
        <v>821</v>
      </c>
      <c r="G95" s="10" t="s">
        <v>35</v>
      </c>
      <c r="H95" s="13">
        <v>215500</v>
      </c>
      <c r="I95" s="8">
        <f>IFERROR(VLOOKUP(F95&amp;G95,#REF!,8,FALSE),0)</f>
        <v>0</v>
      </c>
      <c r="J95" s="8">
        <f>IFERROR(VLOOKUP(F95&amp;G95,#REF!,14,FALSE),0)</f>
        <v>0</v>
      </c>
      <c r="K95" s="8">
        <f>IFERROR(VLOOKUP(F95&amp;G95,#REF!,19,FALSE),0)</f>
        <v>0</v>
      </c>
    </row>
    <row r="96" spans="1:11" x14ac:dyDescent="0.2">
      <c r="A96" s="1" t="str">
        <f t="shared" si="1"/>
        <v>8212 18 02010 02 0000 180</v>
      </c>
      <c r="B96" s="2">
        <v>821</v>
      </c>
      <c r="C96" s="3" t="s">
        <v>85</v>
      </c>
      <c r="D96" s="5">
        <v>1110731</v>
      </c>
      <c r="F96" s="10">
        <v>821</v>
      </c>
      <c r="G96" s="10" t="s">
        <v>36</v>
      </c>
      <c r="H96" s="13">
        <v>448783100</v>
      </c>
      <c r="I96" s="8">
        <f>IFERROR(VLOOKUP(F96&amp;G96,#REF!,8,FALSE),0)</f>
        <v>0</v>
      </c>
      <c r="J96" s="8">
        <f>IFERROR(VLOOKUP(F96&amp;G96,#REF!,14,FALSE),0)</f>
        <v>0</v>
      </c>
      <c r="K96" s="8">
        <f>IFERROR(VLOOKUP(F96&amp;G96,#REF!,19,FALSE),0)</f>
        <v>0</v>
      </c>
    </row>
    <row r="97" spans="1:11" x14ac:dyDescent="0.2">
      <c r="A97" s="1" t="str">
        <f t="shared" si="1"/>
        <v>8212 18 60010 02 0000 150</v>
      </c>
      <c r="B97" s="2">
        <v>821</v>
      </c>
      <c r="C97" s="3" t="s">
        <v>87</v>
      </c>
      <c r="D97" s="5">
        <v>16692.560000000001</v>
      </c>
      <c r="F97" s="10">
        <v>821</v>
      </c>
      <c r="G97" s="10" t="s">
        <v>79</v>
      </c>
      <c r="H97" s="13">
        <v>141199789.66</v>
      </c>
      <c r="I97" s="8">
        <f>IFERROR(VLOOKUP(F97&amp;G97,#REF!,8,FALSE),0)</f>
        <v>0</v>
      </c>
      <c r="J97" s="8">
        <f>IFERROR(VLOOKUP(F97&amp;G97,#REF!,14,FALSE),0)</f>
        <v>0</v>
      </c>
      <c r="K97" s="8">
        <f>IFERROR(VLOOKUP(F97&amp;G97,#REF!,19,FALSE),0)</f>
        <v>0</v>
      </c>
    </row>
    <row r="98" spans="1:11" x14ac:dyDescent="0.2">
      <c r="A98" s="1" t="str">
        <f t="shared" si="1"/>
        <v>8212 18 60010 02 0000 150</v>
      </c>
      <c r="B98" s="2">
        <v>821</v>
      </c>
      <c r="C98" s="2" t="s">
        <v>87</v>
      </c>
      <c r="D98" s="5">
        <v>303579.03999999998</v>
      </c>
      <c r="F98" s="10">
        <v>821</v>
      </c>
      <c r="G98" s="10" t="s">
        <v>85</v>
      </c>
      <c r="H98" s="13">
        <v>1110731</v>
      </c>
      <c r="I98" s="8">
        <f>IFERROR(VLOOKUP(F98&amp;G98,#REF!,8,FALSE),0)</f>
        <v>0</v>
      </c>
      <c r="J98" s="8">
        <f>IFERROR(VLOOKUP(F98&amp;G98,#REF!,14,FALSE),0)</f>
        <v>0</v>
      </c>
      <c r="K98" s="8">
        <f>IFERROR(VLOOKUP(F98&amp;G98,#REF!,19,FALSE),0)</f>
        <v>0</v>
      </c>
    </row>
    <row r="99" spans="1:11" x14ac:dyDescent="0.2">
      <c r="A99" s="1" t="str">
        <f t="shared" si="1"/>
        <v>8212 18 25027 02 0000 150</v>
      </c>
      <c r="B99" s="2">
        <v>821</v>
      </c>
      <c r="C99" s="3" t="s">
        <v>91</v>
      </c>
      <c r="D99" s="5">
        <v>695332.38</v>
      </c>
      <c r="F99" s="10">
        <v>821</v>
      </c>
      <c r="G99" s="10" t="s">
        <v>87</v>
      </c>
      <c r="H99" s="13">
        <v>320271.59999999998</v>
      </c>
      <c r="I99" s="8">
        <f>IFERROR(VLOOKUP(F99&amp;G99,#REF!,8,FALSE),0)</f>
        <v>0</v>
      </c>
      <c r="J99" s="8">
        <f>IFERROR(VLOOKUP(F99&amp;G99,#REF!,14,FALSE),0)</f>
        <v>0</v>
      </c>
      <c r="K99" s="8">
        <f>IFERROR(VLOOKUP(F99&amp;G99,#REF!,19,FALSE),0)</f>
        <v>0</v>
      </c>
    </row>
    <row r="100" spans="1:11" x14ac:dyDescent="0.2">
      <c r="A100" s="1" t="str">
        <f t="shared" si="1"/>
        <v>8252 18 02020 02 0000 180</v>
      </c>
      <c r="B100" s="2">
        <v>825</v>
      </c>
      <c r="C100" s="2" t="s">
        <v>86</v>
      </c>
      <c r="D100" s="5">
        <v>121289.9</v>
      </c>
      <c r="F100" s="10">
        <v>821</v>
      </c>
      <c r="G100" s="10" t="s">
        <v>91</v>
      </c>
      <c r="H100" s="13">
        <v>695332.38</v>
      </c>
      <c r="I100" s="8">
        <f>IFERROR(VLOOKUP(F100&amp;G100,#REF!,8,FALSE),0)</f>
        <v>0</v>
      </c>
      <c r="J100" s="8">
        <f>IFERROR(VLOOKUP(F100&amp;G100,#REF!,14,FALSE),0)</f>
        <v>0</v>
      </c>
      <c r="K100" s="8">
        <f>IFERROR(VLOOKUP(F100&amp;G100,#REF!,19,FALSE),0)</f>
        <v>0</v>
      </c>
    </row>
    <row r="101" spans="1:11" x14ac:dyDescent="0.2">
      <c r="A101" s="1" t="str">
        <f t="shared" si="1"/>
        <v>8252 18 02030 02 0000 180</v>
      </c>
      <c r="B101" s="2">
        <v>825</v>
      </c>
      <c r="C101" s="2" t="s">
        <v>88</v>
      </c>
      <c r="D101" s="5">
        <v>9000</v>
      </c>
      <c r="F101" s="10">
        <v>821</v>
      </c>
      <c r="G101" s="10" t="s">
        <v>113</v>
      </c>
      <c r="H101" s="13">
        <v>-695332.38</v>
      </c>
      <c r="I101" s="8">
        <f>IFERROR(VLOOKUP(F101&amp;G101,#REF!,8,FALSE),0)</f>
        <v>0</v>
      </c>
      <c r="J101" s="8">
        <f>IFERROR(VLOOKUP(F101&amp;G101,#REF!,14,FALSE),0)</f>
        <v>0</v>
      </c>
      <c r="K101" s="8">
        <f>IFERROR(VLOOKUP(F101&amp;G101,#REF!,19,FALSE),0)</f>
        <v>0</v>
      </c>
    </row>
    <row r="102" spans="1:11" x14ac:dyDescent="0.2">
      <c r="A102" s="1" t="str">
        <f t="shared" si="1"/>
        <v>8362 18 02010 02 0000 180</v>
      </c>
      <c r="B102" s="2">
        <v>836</v>
      </c>
      <c r="C102" s="2" t="s">
        <v>85</v>
      </c>
      <c r="D102" s="5">
        <v>7872.4</v>
      </c>
      <c r="F102" s="10">
        <v>821</v>
      </c>
      <c r="G102" s="10" t="s">
        <v>114</v>
      </c>
      <c r="H102" s="13">
        <v>-62946.1</v>
      </c>
      <c r="I102" s="8">
        <f>IFERROR(VLOOKUP(F102&amp;G102,#REF!,8,FALSE),0)</f>
        <v>0</v>
      </c>
      <c r="J102" s="8">
        <f>IFERROR(VLOOKUP(F102&amp;G102,#REF!,14,FALSE),0)</f>
        <v>0</v>
      </c>
      <c r="K102" s="8">
        <f>IFERROR(VLOOKUP(F102&amp;G102,#REF!,19,FALSE),0)</f>
        <v>0</v>
      </c>
    </row>
    <row r="103" spans="1:11" x14ac:dyDescent="0.2">
      <c r="A103" s="1" t="str">
        <f t="shared" si="1"/>
        <v>8372 18 60010 02 0000 150</v>
      </c>
      <c r="B103" s="2">
        <v>837</v>
      </c>
      <c r="C103" s="2" t="s">
        <v>87</v>
      </c>
      <c r="D103" s="5">
        <v>3898395</v>
      </c>
      <c r="F103" s="10">
        <v>821</v>
      </c>
      <c r="G103" s="10" t="s">
        <v>115</v>
      </c>
      <c r="H103" s="13">
        <v>-5488.75</v>
      </c>
      <c r="I103" s="8">
        <f>IFERROR(VLOOKUP(F103&amp;G103,#REF!,8,FALSE),0)</f>
        <v>0</v>
      </c>
      <c r="J103" s="8">
        <f>IFERROR(VLOOKUP(F103&amp;G103,#REF!,14,FALSE),0)</f>
        <v>0</v>
      </c>
      <c r="K103" s="8">
        <f>IFERROR(VLOOKUP(F103&amp;G103,#REF!,19,FALSE),0)</f>
        <v>0</v>
      </c>
    </row>
    <row r="104" spans="1:11" x14ac:dyDescent="0.2">
      <c r="A104" s="1" t="str">
        <f t="shared" si="1"/>
        <v>8402 18 60010 02 0000 150</v>
      </c>
      <c r="B104" s="2">
        <v>840</v>
      </c>
      <c r="C104" s="2" t="s">
        <v>87</v>
      </c>
      <c r="D104" s="5">
        <v>53978.59</v>
      </c>
      <c r="F104" s="10">
        <v>821</v>
      </c>
      <c r="G104" s="10" t="s">
        <v>116</v>
      </c>
      <c r="H104" s="13">
        <v>-16775.189999999999</v>
      </c>
      <c r="I104" s="8">
        <f>IFERROR(VLOOKUP(F104&amp;G104,#REF!,8,FALSE),0)</f>
        <v>0</v>
      </c>
      <c r="J104" s="8">
        <f>IFERROR(VLOOKUP(F104&amp;G104,#REF!,14,FALSE),0)</f>
        <v>0</v>
      </c>
      <c r="K104" s="8">
        <f>IFERROR(VLOOKUP(F104&amp;G104,#REF!,19,FALSE),0)</f>
        <v>0</v>
      </c>
    </row>
    <row r="105" spans="1:11" x14ac:dyDescent="0.2">
      <c r="A105" s="1" t="str">
        <f t="shared" si="1"/>
        <v>8402 18 25064 02 0000 150</v>
      </c>
      <c r="B105" s="2">
        <v>840</v>
      </c>
      <c r="C105" s="2" t="s">
        <v>92</v>
      </c>
      <c r="D105" s="5">
        <v>1268250</v>
      </c>
      <c r="F105" s="10">
        <v>821</v>
      </c>
      <c r="G105" s="10" t="s">
        <v>117</v>
      </c>
      <c r="H105" s="13">
        <v>-10285683.98</v>
      </c>
      <c r="I105" s="8">
        <f>IFERROR(VLOOKUP(F105&amp;G105,#REF!,8,FALSE),0)</f>
        <v>0</v>
      </c>
      <c r="J105" s="8">
        <f>IFERROR(VLOOKUP(F105&amp;G105,#REF!,14,FALSE),0)</f>
        <v>0</v>
      </c>
      <c r="K105" s="8">
        <f>IFERROR(VLOOKUP(F105&amp;G105,#REF!,19,FALSE),0)</f>
        <v>0</v>
      </c>
    </row>
    <row r="106" spans="1:11" x14ac:dyDescent="0.2">
      <c r="A106" s="1" t="str">
        <f t="shared" si="1"/>
        <v>8402 18 60010 02 0000 150</v>
      </c>
      <c r="B106" s="2">
        <v>840</v>
      </c>
      <c r="C106" s="2" t="s">
        <v>87</v>
      </c>
      <c r="D106" s="5">
        <v>156750</v>
      </c>
      <c r="F106" s="10">
        <v>821</v>
      </c>
      <c r="G106" s="10" t="s">
        <v>118</v>
      </c>
      <c r="H106" s="13">
        <v>-1479.41</v>
      </c>
      <c r="I106" s="8">
        <f>IFERROR(VLOOKUP(F106&amp;G106,#REF!,8,FALSE),0)</f>
        <v>0</v>
      </c>
      <c r="J106" s="8">
        <f>IFERROR(VLOOKUP(F106&amp;G106,#REF!,14,FALSE),0)</f>
        <v>0</v>
      </c>
      <c r="K106" s="8">
        <f>IFERROR(VLOOKUP(F106&amp;G106,#REF!,19,FALSE),0)</f>
        <v>0</v>
      </c>
    </row>
    <row r="107" spans="1:11" x14ac:dyDescent="0.2">
      <c r="A107" s="1" t="str">
        <f t="shared" si="1"/>
        <v>8422 18 60010 02 0000 150</v>
      </c>
      <c r="B107" s="2">
        <v>842</v>
      </c>
      <c r="C107" s="2" t="s">
        <v>87</v>
      </c>
      <c r="D107" s="5">
        <v>200</v>
      </c>
      <c r="F107" s="10">
        <v>821</v>
      </c>
      <c r="G107" s="10" t="s">
        <v>119</v>
      </c>
      <c r="H107" s="13">
        <v>-1393.43</v>
      </c>
      <c r="I107" s="8">
        <f>IFERROR(VLOOKUP(F107&amp;G107,#REF!,8,FALSE),0)</f>
        <v>0</v>
      </c>
      <c r="J107" s="8">
        <f>IFERROR(VLOOKUP(F107&amp;G107,#REF!,14,FALSE),0)</f>
        <v>0</v>
      </c>
      <c r="K107" s="8">
        <f>IFERROR(VLOOKUP(F107&amp;G107,#REF!,19,FALSE),0)</f>
        <v>0</v>
      </c>
    </row>
    <row r="108" spans="1:11" x14ac:dyDescent="0.2">
      <c r="A108" s="1" t="str">
        <f t="shared" si="1"/>
        <v>8422 18 35118 02 0000 150</v>
      </c>
      <c r="B108" s="2">
        <v>842</v>
      </c>
      <c r="C108" s="3" t="s">
        <v>93</v>
      </c>
      <c r="D108" s="6">
        <v>3549.22</v>
      </c>
      <c r="F108" s="10">
        <v>821</v>
      </c>
      <c r="G108" s="10" t="s">
        <v>120</v>
      </c>
      <c r="H108" s="13">
        <v>-1140831.3400000001</v>
      </c>
      <c r="I108" s="8">
        <f>IFERROR(VLOOKUP(F108&amp;G108,#REF!,8,FALSE),0)</f>
        <v>0</v>
      </c>
      <c r="J108" s="8">
        <f>IFERROR(VLOOKUP(F108&amp;G108,#REF!,14,FALSE),0)</f>
        <v>0</v>
      </c>
      <c r="K108" s="8">
        <f>IFERROR(VLOOKUP(F108&amp;G108,#REF!,19,FALSE),0)</f>
        <v>0</v>
      </c>
    </row>
    <row r="109" spans="1:11" x14ac:dyDescent="0.2">
      <c r="A109" s="1" t="str">
        <f t="shared" si="1"/>
        <v>8422 18 35118 02 0000 150</v>
      </c>
      <c r="B109" s="2">
        <v>842</v>
      </c>
      <c r="C109" s="3" t="s">
        <v>93</v>
      </c>
      <c r="D109" s="5">
        <v>6596.29</v>
      </c>
      <c r="F109" s="10">
        <v>821</v>
      </c>
      <c r="G109" s="10" t="s">
        <v>121</v>
      </c>
      <c r="H109" s="13">
        <v>-11473.52</v>
      </c>
      <c r="I109" s="8">
        <f>IFERROR(VLOOKUP(F109&amp;G109,#REF!,8,FALSE),0)</f>
        <v>0</v>
      </c>
      <c r="J109" s="8">
        <f>IFERROR(VLOOKUP(F109&amp;G109,#REF!,14,FALSE),0)</f>
        <v>0</v>
      </c>
      <c r="K109" s="8">
        <f>IFERROR(VLOOKUP(F109&amp;G109,#REF!,19,FALSE),0)</f>
        <v>0</v>
      </c>
    </row>
    <row r="110" spans="1:11" x14ac:dyDescent="0.2">
      <c r="A110" s="1" t="str">
        <f t="shared" si="1"/>
        <v>8082 19 25016 02 0000 150</v>
      </c>
      <c r="B110" s="2">
        <v>808</v>
      </c>
      <c r="C110" s="2" t="s">
        <v>94</v>
      </c>
      <c r="D110" s="6">
        <v>-58922.61</v>
      </c>
      <c r="F110" s="10">
        <v>821</v>
      </c>
      <c r="G110" s="10" t="s">
        <v>122</v>
      </c>
      <c r="H110" s="13">
        <v>-9569.4599999999991</v>
      </c>
      <c r="I110" s="8">
        <f>IFERROR(VLOOKUP(F110&amp;G110,#REF!,8,FALSE),0)</f>
        <v>0</v>
      </c>
      <c r="J110" s="8">
        <f>IFERROR(VLOOKUP(F110&amp;G110,#REF!,14,FALSE),0)</f>
        <v>0</v>
      </c>
      <c r="K110" s="8">
        <f>IFERROR(VLOOKUP(F110&amp;G110,#REF!,19,FALSE),0)</f>
        <v>0</v>
      </c>
    </row>
    <row r="111" spans="1:11" x14ac:dyDescent="0.2">
      <c r="A111" s="1" t="str">
        <f t="shared" si="1"/>
        <v>8122 19 25555 02 0000 150</v>
      </c>
      <c r="B111" s="2">
        <v>812</v>
      </c>
      <c r="C111" s="2" t="s">
        <v>95</v>
      </c>
      <c r="D111" s="6">
        <v>-34424.199999999997</v>
      </c>
      <c r="F111" s="10">
        <v>821</v>
      </c>
      <c r="G111" s="10" t="s">
        <v>123</v>
      </c>
      <c r="H111" s="13">
        <v>-178486.95</v>
      </c>
      <c r="I111" s="8">
        <f>IFERROR(VLOOKUP(F111&amp;G111,#REF!,8,FALSE),0)</f>
        <v>0</v>
      </c>
      <c r="J111" s="8">
        <f>IFERROR(VLOOKUP(F111&amp;G111,#REF!,14,FALSE),0)</f>
        <v>0</v>
      </c>
      <c r="K111" s="8">
        <f>IFERROR(VLOOKUP(F111&amp;G111,#REF!,19,FALSE),0)</f>
        <v>0</v>
      </c>
    </row>
    <row r="112" spans="1:11" x14ac:dyDescent="0.2">
      <c r="A112" s="1" t="str">
        <f t="shared" si="1"/>
        <v>8142 19 51360 02 0000 150</v>
      </c>
      <c r="B112" s="2">
        <v>814</v>
      </c>
      <c r="C112" s="2" t="s">
        <v>96</v>
      </c>
      <c r="D112" s="6">
        <v>-1935175.18</v>
      </c>
      <c r="F112" s="10">
        <v>821</v>
      </c>
      <c r="G112" s="10" t="s">
        <v>124</v>
      </c>
      <c r="H112" s="13">
        <v>-1110731</v>
      </c>
      <c r="I112" s="8">
        <f>IFERROR(VLOOKUP(F112&amp;G112,#REF!,8,FALSE),0)</f>
        <v>0</v>
      </c>
      <c r="J112" s="8">
        <f>IFERROR(VLOOKUP(F112&amp;G112,#REF!,14,FALSE),0)</f>
        <v>0</v>
      </c>
      <c r="K112" s="8">
        <f>IFERROR(VLOOKUP(F112&amp;G112,#REF!,19,FALSE),0)</f>
        <v>0</v>
      </c>
    </row>
    <row r="113" spans="1:11" x14ac:dyDescent="0.2">
      <c r="A113" s="1" t="str">
        <f t="shared" si="1"/>
        <v>8172 19 25053 02 0000 150</v>
      </c>
      <c r="B113" s="2">
        <v>817</v>
      </c>
      <c r="C113" s="2" t="s">
        <v>97</v>
      </c>
      <c r="D113" s="6">
        <v>-316897.07</v>
      </c>
      <c r="F113" s="10">
        <v>825</v>
      </c>
      <c r="G113" s="10" t="s">
        <v>48</v>
      </c>
      <c r="H113" s="13">
        <v>19185800</v>
      </c>
      <c r="I113" s="8">
        <f>IFERROR(VLOOKUP(F113&amp;G113,#REF!,8,FALSE),0)</f>
        <v>0</v>
      </c>
      <c r="J113" s="8">
        <f>IFERROR(VLOOKUP(F113&amp;G113,#REF!,14,FALSE),0)</f>
        <v>0</v>
      </c>
      <c r="K113" s="8">
        <f>IFERROR(VLOOKUP(F113&amp;G113,#REF!,19,FALSE),0)</f>
        <v>0</v>
      </c>
    </row>
    <row r="114" spans="1:11" x14ac:dyDescent="0.2">
      <c r="A114" s="1" t="str">
        <f t="shared" si="1"/>
        <v>8172 19 25018 02 0000 150</v>
      </c>
      <c r="B114" s="2">
        <v>817</v>
      </c>
      <c r="C114" s="2" t="s">
        <v>98</v>
      </c>
      <c r="D114" s="6">
        <v>-188599.83</v>
      </c>
      <c r="F114" s="10">
        <v>825</v>
      </c>
      <c r="G114" s="10" t="s">
        <v>8</v>
      </c>
      <c r="H114" s="13">
        <v>1979400</v>
      </c>
      <c r="I114" s="8">
        <f>IFERROR(VLOOKUP(F114&amp;G114,#REF!,8,FALSE),0)</f>
        <v>0</v>
      </c>
      <c r="J114" s="8">
        <f>IFERROR(VLOOKUP(F114&amp;G114,#REF!,14,FALSE),0)</f>
        <v>0</v>
      </c>
      <c r="K114" s="8">
        <f>IFERROR(VLOOKUP(F114&amp;G114,#REF!,19,FALSE),0)</f>
        <v>0</v>
      </c>
    </row>
    <row r="115" spans="1:11" x14ac:dyDescent="0.2">
      <c r="A115" s="1" t="str">
        <f t="shared" si="1"/>
        <v>8172 19 25031 02 0000 150</v>
      </c>
      <c r="B115" s="2">
        <v>817</v>
      </c>
      <c r="C115" s="2" t="s">
        <v>99</v>
      </c>
      <c r="D115" s="6">
        <v>-20000</v>
      </c>
      <c r="F115" s="10">
        <v>825</v>
      </c>
      <c r="G115" s="10" t="s">
        <v>51</v>
      </c>
      <c r="H115" s="13">
        <v>14079000</v>
      </c>
      <c r="I115" s="8">
        <f>IFERROR(VLOOKUP(F115&amp;G115,#REF!,8,FALSE),0)</f>
        <v>0</v>
      </c>
      <c r="J115" s="8">
        <f>IFERROR(VLOOKUP(F115&amp;G115,#REF!,14,FALSE),0)</f>
        <v>0</v>
      </c>
      <c r="K115" s="8">
        <f>IFERROR(VLOOKUP(F115&amp;G115,#REF!,19,FALSE),0)</f>
        <v>0</v>
      </c>
    </row>
    <row r="116" spans="1:11" x14ac:dyDescent="0.2">
      <c r="A116" s="1" t="str">
        <f t="shared" si="1"/>
        <v>8172 19 25035 02 0000 150</v>
      </c>
      <c r="B116" s="2">
        <v>817</v>
      </c>
      <c r="C116" s="2" t="s">
        <v>100</v>
      </c>
      <c r="D116" s="6">
        <v>-220.81</v>
      </c>
      <c r="F116" s="10">
        <v>825</v>
      </c>
      <c r="G116" s="10" t="s">
        <v>86</v>
      </c>
      <c r="H116" s="13">
        <v>121289.9</v>
      </c>
      <c r="I116" s="8">
        <f>IFERROR(VLOOKUP(F116&amp;G116,#REF!,8,FALSE),0)</f>
        <v>0</v>
      </c>
      <c r="J116" s="8">
        <f>IFERROR(VLOOKUP(F116&amp;G116,#REF!,14,FALSE),0)</f>
        <v>0</v>
      </c>
      <c r="K116" s="8">
        <f>IFERROR(VLOOKUP(F116&amp;G116,#REF!,19,FALSE),0)</f>
        <v>0</v>
      </c>
    </row>
    <row r="117" spans="1:11" x14ac:dyDescent="0.2">
      <c r="A117" s="1" t="str">
        <f t="shared" si="1"/>
        <v>8172 19 25043 02 0000 150</v>
      </c>
      <c r="B117" s="2">
        <v>817</v>
      </c>
      <c r="C117" s="2" t="s">
        <v>101</v>
      </c>
      <c r="D117" s="6">
        <v>-165770.21</v>
      </c>
      <c r="F117" s="10">
        <v>825</v>
      </c>
      <c r="G117" s="10" t="s">
        <v>88</v>
      </c>
      <c r="H117" s="13">
        <v>9000</v>
      </c>
      <c r="I117" s="8">
        <f>IFERROR(VLOOKUP(F117&amp;G117,#REF!,8,FALSE),0)</f>
        <v>0</v>
      </c>
      <c r="J117" s="8">
        <f>IFERROR(VLOOKUP(F117&amp;G117,#REF!,14,FALSE),0)</f>
        <v>0</v>
      </c>
      <c r="K117" s="8">
        <f>IFERROR(VLOOKUP(F117&amp;G117,#REF!,19,FALSE),0)</f>
        <v>0</v>
      </c>
    </row>
    <row r="118" spans="1:11" x14ac:dyDescent="0.2">
      <c r="A118" s="1" t="str">
        <f t="shared" si="1"/>
        <v>8172 19 25054 02 0000 150</v>
      </c>
      <c r="B118" s="2">
        <v>817</v>
      </c>
      <c r="C118" s="2" t="s">
        <v>102</v>
      </c>
      <c r="D118" s="6">
        <v>-350415.95</v>
      </c>
      <c r="F118" s="10">
        <v>825</v>
      </c>
      <c r="G118" s="10" t="s">
        <v>109</v>
      </c>
      <c r="H118" s="13">
        <v>-188790.49</v>
      </c>
      <c r="I118" s="8">
        <f>IFERROR(VLOOKUP(F118&amp;G118,#REF!,8,FALSE),0)</f>
        <v>0</v>
      </c>
      <c r="J118" s="8">
        <f>IFERROR(VLOOKUP(F118&amp;G118,#REF!,14,FALSE),0)</f>
        <v>0</v>
      </c>
      <c r="K118" s="8">
        <f>IFERROR(VLOOKUP(F118&amp;G118,#REF!,19,FALSE),0)</f>
        <v>0</v>
      </c>
    </row>
    <row r="119" spans="1:11" x14ac:dyDescent="0.2">
      <c r="A119" s="1" t="str">
        <f t="shared" si="1"/>
        <v>8172 19 25055 02 0000 150</v>
      </c>
      <c r="B119" s="2">
        <v>817</v>
      </c>
      <c r="C119" s="2" t="s">
        <v>103</v>
      </c>
      <c r="D119" s="6">
        <v>-1960.6</v>
      </c>
      <c r="F119" s="10">
        <v>832</v>
      </c>
      <c r="G119" s="10" t="s">
        <v>10</v>
      </c>
      <c r="H119" s="13">
        <v>4377100</v>
      </c>
      <c r="I119" s="8">
        <f>IFERROR(VLOOKUP(F119&amp;G119,#REF!,8,FALSE),0)</f>
        <v>0</v>
      </c>
      <c r="J119" s="8">
        <f>IFERROR(VLOOKUP(F119&amp;G119,#REF!,14,FALSE),0)</f>
        <v>0</v>
      </c>
      <c r="K119" s="8">
        <f>IFERROR(VLOOKUP(F119&amp;G119,#REF!,19,FALSE),0)</f>
        <v>0</v>
      </c>
    </row>
    <row r="120" spans="1:11" x14ac:dyDescent="0.2">
      <c r="A120" s="1" t="str">
        <f t="shared" si="1"/>
        <v>8172 19 25442 02 0000 150</v>
      </c>
      <c r="B120" s="2">
        <v>817</v>
      </c>
      <c r="C120" s="2" t="s">
        <v>104</v>
      </c>
      <c r="D120" s="6">
        <v>-324836.61</v>
      </c>
      <c r="F120" s="10">
        <v>832</v>
      </c>
      <c r="G120" s="10" t="s">
        <v>77</v>
      </c>
      <c r="H120" s="13">
        <v>252331300</v>
      </c>
      <c r="I120" s="8">
        <f>IFERROR(VLOOKUP(F120&amp;G120,#REF!,8,FALSE),0)</f>
        <v>0</v>
      </c>
      <c r="J120" s="8">
        <f>IFERROR(VLOOKUP(F120&amp;G120,#REF!,14,FALSE),0)</f>
        <v>0</v>
      </c>
      <c r="K120" s="8">
        <f>IFERROR(VLOOKUP(F120&amp;G120,#REF!,19,FALSE),0)</f>
        <v>0</v>
      </c>
    </row>
    <row r="121" spans="1:11" x14ac:dyDescent="0.2">
      <c r="A121" s="1" t="str">
        <f t="shared" si="1"/>
        <v>8172 19 25446 02 0000 150</v>
      </c>
      <c r="B121" s="2">
        <v>817</v>
      </c>
      <c r="C121" s="2" t="s">
        <v>105</v>
      </c>
      <c r="D121" s="6">
        <v>-891503</v>
      </c>
      <c r="F121" s="10">
        <v>832</v>
      </c>
      <c r="G121" s="10" t="s">
        <v>125</v>
      </c>
      <c r="H121" s="13">
        <v>-317700.02</v>
      </c>
      <c r="I121" s="8">
        <f>IFERROR(VLOOKUP(F121&amp;G121,#REF!,8,FALSE),0)</f>
        <v>0</v>
      </c>
      <c r="J121" s="8">
        <f>IFERROR(VLOOKUP(F121&amp;G121,#REF!,14,FALSE),0)</f>
        <v>0</v>
      </c>
      <c r="K121" s="8">
        <f>IFERROR(VLOOKUP(F121&amp;G121,#REF!,19,FALSE),0)</f>
        <v>0</v>
      </c>
    </row>
    <row r="122" spans="1:11" x14ac:dyDescent="0.2">
      <c r="A122" s="1" t="str">
        <f t="shared" si="1"/>
        <v>8172 19 25541 02 0000 150</v>
      </c>
      <c r="B122" s="2">
        <v>817</v>
      </c>
      <c r="C122" s="2" t="s">
        <v>106</v>
      </c>
      <c r="D122" s="6">
        <v>-746419.55</v>
      </c>
      <c r="F122" s="10">
        <v>832</v>
      </c>
      <c r="G122" s="10" t="s">
        <v>126</v>
      </c>
      <c r="H122" s="13">
        <v>-223082.03</v>
      </c>
      <c r="I122" s="8">
        <f>IFERROR(VLOOKUP(F122&amp;G122,#REF!,8,FALSE),0)</f>
        <v>0</v>
      </c>
      <c r="J122" s="8">
        <f>IFERROR(VLOOKUP(F122&amp;G122,#REF!,14,FALSE),0)</f>
        <v>0</v>
      </c>
      <c r="K122" s="8">
        <f>IFERROR(VLOOKUP(F122&amp;G122,#REF!,19,FALSE),0)</f>
        <v>0</v>
      </c>
    </row>
    <row r="123" spans="1:11" x14ac:dyDescent="0.2">
      <c r="A123" s="1" t="str">
        <f t="shared" si="1"/>
        <v>8172 19 25542 02 0000 150</v>
      </c>
      <c r="B123" s="2">
        <v>817</v>
      </c>
      <c r="C123" s="2" t="s">
        <v>107</v>
      </c>
      <c r="D123" s="6">
        <v>-749310.19</v>
      </c>
      <c r="F123" s="10">
        <v>836</v>
      </c>
      <c r="G123" s="10" t="s">
        <v>70</v>
      </c>
      <c r="H123" s="13">
        <v>312604800</v>
      </c>
      <c r="I123" s="8">
        <f>IFERROR(VLOOKUP(F123&amp;G123,#REF!,8,FALSE),0)</f>
        <v>0</v>
      </c>
      <c r="J123" s="8">
        <f>IFERROR(VLOOKUP(F123&amp;G123,#REF!,14,FALSE),0)</f>
        <v>0</v>
      </c>
      <c r="K123" s="8">
        <f>IFERROR(VLOOKUP(F123&amp;G123,#REF!,19,FALSE),0)</f>
        <v>0</v>
      </c>
    </row>
    <row r="124" spans="1:11" x14ac:dyDescent="0.2">
      <c r="A124" s="1" t="str">
        <f t="shared" si="1"/>
        <v>8172 19 25543 02 0000 150</v>
      </c>
      <c r="B124" s="2">
        <v>817</v>
      </c>
      <c r="C124" s="2" t="s">
        <v>108</v>
      </c>
      <c r="D124" s="6">
        <v>-189903.46</v>
      </c>
      <c r="F124" s="10">
        <v>836</v>
      </c>
      <c r="G124" s="10" t="s">
        <v>85</v>
      </c>
      <c r="H124" s="13">
        <v>7872.4</v>
      </c>
      <c r="I124" s="8">
        <f>IFERROR(VLOOKUP(F124&amp;G124,#REF!,8,FALSE),0)</f>
        <v>0</v>
      </c>
      <c r="J124" s="8">
        <f>IFERROR(VLOOKUP(F124&amp;G124,#REF!,14,FALSE),0)</f>
        <v>0</v>
      </c>
      <c r="K124" s="8">
        <f>IFERROR(VLOOKUP(F124&amp;G124,#REF!,19,FALSE),0)</f>
        <v>0</v>
      </c>
    </row>
    <row r="125" spans="1:11" x14ac:dyDescent="0.2">
      <c r="A125" s="1" t="str">
        <f t="shared" si="1"/>
        <v>8172 19 90000 02 0000 150</v>
      </c>
      <c r="B125" s="2">
        <v>817</v>
      </c>
      <c r="C125" s="2" t="s">
        <v>109</v>
      </c>
      <c r="D125" s="6">
        <v>-286564.93</v>
      </c>
      <c r="F125" s="10">
        <v>836</v>
      </c>
      <c r="G125" s="10" t="s">
        <v>127</v>
      </c>
      <c r="H125" s="13">
        <v>-3398.34</v>
      </c>
      <c r="I125" s="8">
        <f>IFERROR(VLOOKUP(F125&amp;G125,#REF!,8,FALSE),0)</f>
        <v>0</v>
      </c>
      <c r="J125" s="8">
        <f>IFERROR(VLOOKUP(F125&amp;G125,#REF!,14,FALSE),0)</f>
        <v>0</v>
      </c>
      <c r="K125" s="8">
        <f>IFERROR(VLOOKUP(F125&amp;G125,#REF!,19,FALSE),0)</f>
        <v>0</v>
      </c>
    </row>
    <row r="126" spans="1:11" x14ac:dyDescent="0.2">
      <c r="A126" s="1" t="str">
        <f t="shared" si="1"/>
        <v>8192 19 25495 02 0000 150</v>
      </c>
      <c r="B126" s="2">
        <v>819</v>
      </c>
      <c r="C126" s="2" t="s">
        <v>110</v>
      </c>
      <c r="D126" s="6">
        <v>-47836.31</v>
      </c>
      <c r="F126" s="10">
        <v>837</v>
      </c>
      <c r="G126" s="10" t="s">
        <v>87</v>
      </c>
      <c r="H126" s="13">
        <v>3898395</v>
      </c>
      <c r="I126" s="8">
        <f>IFERROR(VLOOKUP(F126&amp;G126,#REF!,8,FALSE),0)</f>
        <v>0</v>
      </c>
      <c r="J126" s="8">
        <f>IFERROR(VLOOKUP(F126&amp;G126,#REF!,14,FALSE),0)</f>
        <v>0</v>
      </c>
      <c r="K126" s="8">
        <f>IFERROR(VLOOKUP(F126&amp;G126,#REF!,19,FALSE),0)</f>
        <v>0</v>
      </c>
    </row>
    <row r="127" spans="1:11" x14ac:dyDescent="0.2">
      <c r="A127" s="1" t="str">
        <f t="shared" si="1"/>
        <v>8192 19 45420 02 0000 150</v>
      </c>
      <c r="B127" s="2">
        <v>819</v>
      </c>
      <c r="C127" s="3" t="s">
        <v>111</v>
      </c>
      <c r="D127" s="6">
        <v>-140456</v>
      </c>
      <c r="F127" s="10">
        <v>840</v>
      </c>
      <c r="G127" s="10" t="s">
        <v>5</v>
      </c>
      <c r="H127" s="13">
        <v>30715900</v>
      </c>
      <c r="I127" s="8">
        <f>IFERROR(VLOOKUP(F127&amp;G127,#REF!,8,FALSE),0)</f>
        <v>0</v>
      </c>
      <c r="J127" s="8">
        <f>IFERROR(VLOOKUP(F127&amp;G127,#REF!,14,FALSE),0)</f>
        <v>0</v>
      </c>
      <c r="K127" s="8">
        <f>IFERROR(VLOOKUP(F127&amp;G127,#REF!,19,FALSE),0)</f>
        <v>0</v>
      </c>
    </row>
    <row r="128" spans="1:11" x14ac:dyDescent="0.2">
      <c r="A128" s="1" t="str">
        <f t="shared" si="1"/>
        <v>8192 19 45390 02 0000 150</v>
      </c>
      <c r="B128" s="2">
        <v>819</v>
      </c>
      <c r="C128" s="2" t="s">
        <v>112</v>
      </c>
      <c r="D128" s="6">
        <v>-1986625.43</v>
      </c>
      <c r="F128" s="10">
        <v>840</v>
      </c>
      <c r="G128" s="10" t="s">
        <v>87</v>
      </c>
      <c r="H128" s="13">
        <v>210728.59</v>
      </c>
      <c r="I128" s="8">
        <f>IFERROR(VLOOKUP(F128&amp;G128,#REF!,8,FALSE),0)</f>
        <v>0</v>
      </c>
      <c r="J128" s="8">
        <f>IFERROR(VLOOKUP(F128&amp;G128,#REF!,14,FALSE),0)</f>
        <v>0</v>
      </c>
      <c r="K128" s="8">
        <f>IFERROR(VLOOKUP(F128&amp;G128,#REF!,19,FALSE),0)</f>
        <v>0</v>
      </c>
    </row>
    <row r="129" spans="1:11" x14ac:dyDescent="0.2">
      <c r="A129" s="1" t="str">
        <f t="shared" si="1"/>
        <v>8212 19 25027 02 0000 150</v>
      </c>
      <c r="B129" s="2">
        <v>821</v>
      </c>
      <c r="C129" s="2" t="s">
        <v>113</v>
      </c>
      <c r="D129" s="6">
        <v>-695332.38</v>
      </c>
      <c r="F129" s="10">
        <v>840</v>
      </c>
      <c r="G129" s="10" t="s">
        <v>92</v>
      </c>
      <c r="H129" s="13">
        <v>1268250</v>
      </c>
      <c r="I129" s="8">
        <f>IFERROR(VLOOKUP(F129&amp;G129,#REF!,8,FALSE),0)</f>
        <v>0</v>
      </c>
      <c r="J129" s="8">
        <f>IFERROR(VLOOKUP(F129&amp;G129,#REF!,14,FALSE),0)</f>
        <v>0</v>
      </c>
      <c r="K129" s="8">
        <f>IFERROR(VLOOKUP(F129&amp;G129,#REF!,19,FALSE),0)</f>
        <v>0</v>
      </c>
    </row>
    <row r="130" spans="1:11" x14ac:dyDescent="0.2">
      <c r="A130" s="1" t="str">
        <f t="shared" si="1"/>
        <v>8212 19 25084 02 0000 150</v>
      </c>
      <c r="B130" s="2">
        <v>821</v>
      </c>
      <c r="C130" s="2" t="s">
        <v>114</v>
      </c>
      <c r="D130" s="6">
        <v>-62946.1</v>
      </c>
      <c r="F130" s="10">
        <v>840</v>
      </c>
      <c r="G130" s="10" t="s">
        <v>128</v>
      </c>
      <c r="H130" s="13">
        <v>-15943567.279999999</v>
      </c>
      <c r="I130" s="8">
        <f>IFERROR(VLOOKUP(F130&amp;G130,#REF!,8,FALSE),0)</f>
        <v>0</v>
      </c>
      <c r="J130" s="8">
        <f>IFERROR(VLOOKUP(F130&amp;G130,#REF!,14,FALSE),0)</f>
        <v>0</v>
      </c>
      <c r="K130" s="8">
        <f>IFERROR(VLOOKUP(F130&amp;G130,#REF!,19,FALSE),0)</f>
        <v>0</v>
      </c>
    </row>
    <row r="131" spans="1:11" x14ac:dyDescent="0.2">
      <c r="A131" s="1" t="str">
        <f t="shared" ref="A131:A155" si="2">B131&amp;C131</f>
        <v>8212 19 25462 02 0000 150</v>
      </c>
      <c r="B131" s="2">
        <v>821</v>
      </c>
      <c r="C131" s="2" t="s">
        <v>115</v>
      </c>
      <c r="D131" s="6">
        <v>-5488.75</v>
      </c>
      <c r="F131" s="10">
        <v>842</v>
      </c>
      <c r="G131" s="10" t="s">
        <v>67</v>
      </c>
      <c r="H131" s="13">
        <v>27649800</v>
      </c>
      <c r="I131" s="8">
        <f>IFERROR(VLOOKUP(F131&amp;G131,#REF!,8,FALSE),0)</f>
        <v>0</v>
      </c>
      <c r="J131" s="8">
        <f>IFERROR(VLOOKUP(F131&amp;G131,#REF!,14,FALSE),0)</f>
        <v>0</v>
      </c>
      <c r="K131" s="8">
        <f>IFERROR(VLOOKUP(F131&amp;G131,#REF!,19,FALSE),0)</f>
        <v>0</v>
      </c>
    </row>
    <row r="132" spans="1:11" x14ac:dyDescent="0.2">
      <c r="A132" s="1" t="str">
        <f t="shared" si="2"/>
        <v>8212 19 35130 02 0000 150</v>
      </c>
      <c r="B132" s="2">
        <v>821</v>
      </c>
      <c r="C132" s="2" t="s">
        <v>116</v>
      </c>
      <c r="D132" s="6">
        <v>-16775.189999999999</v>
      </c>
      <c r="F132" s="10">
        <v>842</v>
      </c>
      <c r="G132" s="10" t="s">
        <v>68</v>
      </c>
      <c r="H132" s="13">
        <v>3095800</v>
      </c>
      <c r="I132" s="8">
        <f>IFERROR(VLOOKUP(F132&amp;G132,#REF!,8,FALSE),0)</f>
        <v>0</v>
      </c>
      <c r="J132" s="8">
        <f>IFERROR(VLOOKUP(F132&amp;G132,#REF!,14,FALSE),0)</f>
        <v>0</v>
      </c>
      <c r="K132" s="8">
        <f>IFERROR(VLOOKUP(F132&amp;G132,#REF!,19,FALSE),0)</f>
        <v>0</v>
      </c>
    </row>
    <row r="133" spans="1:11" x14ac:dyDescent="0.2">
      <c r="A133" s="1" t="str">
        <f t="shared" si="2"/>
        <v>8212 19 35137 02 0000 150</v>
      </c>
      <c r="B133" s="2">
        <v>821</v>
      </c>
      <c r="C133" s="2" t="s">
        <v>117</v>
      </c>
      <c r="D133" s="6">
        <v>-10285683.98</v>
      </c>
      <c r="F133" s="10">
        <v>842</v>
      </c>
      <c r="G133" s="10" t="s">
        <v>87</v>
      </c>
      <c r="H133" s="13">
        <v>200</v>
      </c>
      <c r="I133" s="8">
        <f>IFERROR(VLOOKUP(F133&amp;G133,#REF!,8,FALSE),0)</f>
        <v>0</v>
      </c>
      <c r="J133" s="8">
        <f>IFERROR(VLOOKUP(F133&amp;G133,#REF!,14,FALSE),0)</f>
        <v>0</v>
      </c>
      <c r="K133" s="8">
        <f>IFERROR(VLOOKUP(F133&amp;G133,#REF!,19,FALSE),0)</f>
        <v>0</v>
      </c>
    </row>
    <row r="134" spans="1:11" x14ac:dyDescent="0.2">
      <c r="A134" s="1" t="str">
        <f t="shared" si="2"/>
        <v>8212 19 35194 02 0000 150</v>
      </c>
      <c r="B134" s="2">
        <v>821</v>
      </c>
      <c r="C134" s="2" t="s">
        <v>118</v>
      </c>
      <c r="D134" s="6">
        <v>-1479.41</v>
      </c>
      <c r="F134" s="10">
        <v>842</v>
      </c>
      <c r="G134" s="10" t="s">
        <v>93</v>
      </c>
      <c r="H134" s="13">
        <v>10145.51</v>
      </c>
      <c r="I134" s="8">
        <f>IFERROR(VLOOKUP(F134&amp;G134,#REF!,8,FALSE),0)</f>
        <v>0</v>
      </c>
      <c r="J134" s="8">
        <f>IFERROR(VLOOKUP(F134&amp;G134,#REF!,14,FALSE),0)</f>
        <v>0</v>
      </c>
      <c r="K134" s="8">
        <f>IFERROR(VLOOKUP(F134&amp;G134,#REF!,19,FALSE),0)</f>
        <v>0</v>
      </c>
    </row>
    <row r="135" spans="1:11" x14ac:dyDescent="0.2">
      <c r="A135" s="1" t="str">
        <f t="shared" si="2"/>
        <v>8212 19 35220 02 0000 150</v>
      </c>
      <c r="B135" s="2">
        <v>821</v>
      </c>
      <c r="C135" s="2" t="s">
        <v>119</v>
      </c>
      <c r="D135" s="6">
        <v>-1393.43</v>
      </c>
      <c r="F135" s="10">
        <v>842</v>
      </c>
      <c r="G135" s="10" t="s">
        <v>129</v>
      </c>
      <c r="H135" s="13">
        <v>-10145.51</v>
      </c>
      <c r="I135" s="8">
        <f>IFERROR(VLOOKUP(F135&amp;G135,#REF!,8,FALSE),0)</f>
        <v>0</v>
      </c>
      <c r="J135" s="8">
        <f>IFERROR(VLOOKUP(F135&amp;G135,#REF!,14,FALSE),0)</f>
        <v>0</v>
      </c>
      <c r="K135" s="8">
        <f>IFERROR(VLOOKUP(F135&amp;G135,#REF!,19,FALSE),0)</f>
        <v>0</v>
      </c>
    </row>
    <row r="136" spans="1:11" x14ac:dyDescent="0.2">
      <c r="A136" s="1" t="str">
        <f t="shared" si="2"/>
        <v>8212 19 35250 02 0000 150</v>
      </c>
      <c r="B136" s="2">
        <v>821</v>
      </c>
      <c r="C136" s="2" t="s">
        <v>120</v>
      </c>
      <c r="D136" s="6">
        <v>-1140831.3400000001</v>
      </c>
      <c r="F136" s="10" t="s">
        <v>45</v>
      </c>
      <c r="G136" s="11"/>
      <c r="H136" s="13">
        <v>30524446913.16</v>
      </c>
      <c r="I136" s="8"/>
    </row>
    <row r="137" spans="1:11" x14ac:dyDescent="0.2">
      <c r="A137" s="1" t="str">
        <f t="shared" si="2"/>
        <v>8212 19 35260 02 0000 150</v>
      </c>
      <c r="B137" s="2">
        <v>821</v>
      </c>
      <c r="C137" s="2" t="s">
        <v>121</v>
      </c>
      <c r="D137" s="6">
        <v>-11473.52</v>
      </c>
      <c r="F137" s="11"/>
      <c r="G137" s="11" t="s">
        <v>130</v>
      </c>
      <c r="H137" s="8">
        <v>0</v>
      </c>
      <c r="I137" s="8">
        <f>IFERROR(VLOOKUP(F137&amp;G137,#REF!,8,FALSE),0)</f>
        <v>0</v>
      </c>
      <c r="J137" s="8">
        <f>IFERROR(VLOOKUP(F137&amp;G137,#REF!,14,FALSE),0)</f>
        <v>0</v>
      </c>
      <c r="K137" s="8">
        <f>IFERROR(VLOOKUP(F137&amp;G137,#REF!,19,FALSE),0)</f>
        <v>0</v>
      </c>
    </row>
    <row r="138" spans="1:11" x14ac:dyDescent="0.2">
      <c r="A138" s="1" t="str">
        <f t="shared" si="2"/>
        <v>8212 19 35270 02 0000 150</v>
      </c>
      <c r="B138" s="2">
        <v>821</v>
      </c>
      <c r="C138" s="2" t="s">
        <v>122</v>
      </c>
      <c r="D138" s="6">
        <v>-9569.4599999999991</v>
      </c>
      <c r="F138" s="11"/>
      <c r="G138" s="11" t="s">
        <v>131</v>
      </c>
      <c r="H138" s="8">
        <v>0</v>
      </c>
      <c r="I138" s="8">
        <f>IFERROR(VLOOKUP(F138&amp;G138,#REF!,8,FALSE),0)</f>
        <v>0</v>
      </c>
      <c r="J138" s="8">
        <f>IFERROR(VLOOKUP(F138&amp;G138,#REF!,14,FALSE),0)</f>
        <v>0</v>
      </c>
      <c r="K138" s="8">
        <f>IFERROR(VLOOKUP(F138&amp;G138,#REF!,19,FALSE),0)</f>
        <v>0</v>
      </c>
    </row>
    <row r="139" spans="1:11" x14ac:dyDescent="0.2">
      <c r="A139" s="1" t="str">
        <f t="shared" si="2"/>
        <v>8212 19 35380 02 0000 150</v>
      </c>
      <c r="B139" s="2">
        <v>821</v>
      </c>
      <c r="C139" s="2" t="s">
        <v>123</v>
      </c>
      <c r="D139" s="6">
        <v>-178486.95</v>
      </c>
      <c r="F139" s="11"/>
      <c r="G139" s="11" t="s">
        <v>132</v>
      </c>
      <c r="H139" s="8">
        <v>0</v>
      </c>
      <c r="I139" s="8">
        <f>IFERROR(VLOOKUP(F139&amp;G139,#REF!,8,FALSE),0)</f>
        <v>0</v>
      </c>
      <c r="J139" s="8">
        <f>IFERROR(VLOOKUP(F139&amp;G139,#REF!,14,FALSE),0)</f>
        <v>0</v>
      </c>
      <c r="K139" s="8">
        <f>IFERROR(VLOOKUP(F139&amp;G139,#REF!,19,FALSE),0)</f>
        <v>0</v>
      </c>
    </row>
    <row r="140" spans="1:11" x14ac:dyDescent="0.2">
      <c r="A140" s="1" t="str">
        <f t="shared" si="2"/>
        <v>8212 19 45612 02 0000 150</v>
      </c>
      <c r="B140" s="2">
        <v>821</v>
      </c>
      <c r="C140" s="2" t="s">
        <v>124</v>
      </c>
      <c r="D140" s="6">
        <v>-1110731</v>
      </c>
      <c r="F140" s="11"/>
      <c r="G140" s="11" t="s">
        <v>133</v>
      </c>
      <c r="H140" s="8">
        <v>0</v>
      </c>
      <c r="I140" s="8">
        <f>IFERROR(VLOOKUP(F140&amp;G140,#REF!,8,FALSE),0)</f>
        <v>0</v>
      </c>
      <c r="J140" s="8">
        <f>IFERROR(VLOOKUP(F140&amp;G140,#REF!,14,FALSE),0)</f>
        <v>0</v>
      </c>
      <c r="K140" s="8">
        <f>IFERROR(VLOOKUP(F140&amp;G140,#REF!,19,FALSE),0)</f>
        <v>0</v>
      </c>
    </row>
    <row r="141" spans="1:11" x14ac:dyDescent="0.2">
      <c r="A141" s="1" t="str">
        <f t="shared" si="2"/>
        <v>8252 19 90000 02 0000 150</v>
      </c>
      <c r="B141" s="2">
        <v>825</v>
      </c>
      <c r="C141" s="2" t="s">
        <v>109</v>
      </c>
      <c r="D141" s="6">
        <v>-188790.49</v>
      </c>
      <c r="F141" s="11"/>
      <c r="G141" s="11" t="s">
        <v>134</v>
      </c>
      <c r="H141" s="8">
        <v>0</v>
      </c>
      <c r="I141" s="8">
        <f>IFERROR(VLOOKUP(F141&amp;G141,#REF!,8,FALSE),0)</f>
        <v>0</v>
      </c>
      <c r="J141" s="8">
        <f>IFERROR(VLOOKUP(F141&amp;G141,#REF!,14,FALSE),0)</f>
        <v>0</v>
      </c>
      <c r="K141" s="8">
        <f>IFERROR(VLOOKUP(F141&amp;G141,#REF!,19,FALSE),0)</f>
        <v>0</v>
      </c>
    </row>
    <row r="142" spans="1:11" x14ac:dyDescent="0.2">
      <c r="A142" s="1" t="str">
        <f t="shared" si="2"/>
        <v>8322 19 35290 02 0000 150</v>
      </c>
      <c r="B142" s="2">
        <v>832</v>
      </c>
      <c r="C142" s="3" t="s">
        <v>125</v>
      </c>
      <c r="D142" s="6">
        <v>-214575.32</v>
      </c>
      <c r="F142" s="11"/>
      <c r="G142" s="11" t="s">
        <v>135</v>
      </c>
      <c r="H142" s="8">
        <v>0</v>
      </c>
      <c r="I142" s="8">
        <f>IFERROR(VLOOKUP(F142&amp;G142,#REF!,8,FALSE),0)</f>
        <v>0</v>
      </c>
      <c r="J142" s="8">
        <f>IFERROR(VLOOKUP(F142&amp;G142,#REF!,14,FALSE),0)</f>
        <v>0</v>
      </c>
      <c r="K142" s="8">
        <f>IFERROR(VLOOKUP(F142&amp;G142,#REF!,19,FALSE),0)</f>
        <v>0</v>
      </c>
    </row>
    <row r="143" spans="1:11" x14ac:dyDescent="0.2">
      <c r="A143" s="1" t="str">
        <f t="shared" si="2"/>
        <v>8322 19 35290 02 0000 150</v>
      </c>
      <c r="B143" s="2">
        <v>832</v>
      </c>
      <c r="C143" s="3" t="s">
        <v>125</v>
      </c>
      <c r="D143" s="6">
        <v>-103124.7</v>
      </c>
      <c r="F143" s="11"/>
      <c r="G143" s="11" t="s">
        <v>136</v>
      </c>
      <c r="H143" s="8">
        <v>0</v>
      </c>
      <c r="I143" s="8">
        <f>IFERROR(VLOOKUP(F143&amp;G143,#REF!,8,FALSE),0)</f>
        <v>0</v>
      </c>
      <c r="J143" s="8">
        <f>IFERROR(VLOOKUP(F143&amp;G143,#REF!,14,FALSE),0)</f>
        <v>0</v>
      </c>
      <c r="K143" s="8">
        <f>IFERROR(VLOOKUP(F143&amp;G143,#REF!,19,FALSE),0)</f>
        <v>0</v>
      </c>
    </row>
    <row r="144" spans="1:11" x14ac:dyDescent="0.2">
      <c r="A144" s="1" t="str">
        <f t="shared" si="2"/>
        <v>8322 19 25470 02 0000 150</v>
      </c>
      <c r="B144" s="2">
        <v>832</v>
      </c>
      <c r="C144" s="3" t="s">
        <v>126</v>
      </c>
      <c r="D144" s="6">
        <v>-223082.03</v>
      </c>
      <c r="F144" s="11"/>
      <c r="G144" s="11" t="s">
        <v>137</v>
      </c>
      <c r="H144" s="8">
        <v>0</v>
      </c>
      <c r="I144" s="8">
        <f>IFERROR(VLOOKUP(F144&amp;G144,#REF!,8,FALSE),0)</f>
        <v>0</v>
      </c>
      <c r="J144" s="8">
        <f>IFERROR(VLOOKUP(F144&amp;G144,#REF!,14,FALSE),0)</f>
        <v>0</v>
      </c>
      <c r="K144" s="8">
        <f>IFERROR(VLOOKUP(F144&amp;G144,#REF!,19,FALSE),0)</f>
        <v>0</v>
      </c>
    </row>
    <row r="145" spans="1:11" x14ac:dyDescent="0.2">
      <c r="A145" s="1" t="str">
        <f t="shared" si="2"/>
        <v>8362 19 35129 02 0000 150</v>
      </c>
      <c r="B145" s="2">
        <v>836</v>
      </c>
      <c r="C145" s="3" t="s">
        <v>127</v>
      </c>
      <c r="D145" s="6">
        <v>-3398.34</v>
      </c>
      <c r="F145" s="11"/>
      <c r="G145" s="11" t="s">
        <v>138</v>
      </c>
      <c r="H145" s="8">
        <v>0</v>
      </c>
      <c r="I145" s="8">
        <f>IFERROR(VLOOKUP(F145&amp;G145,#REF!,8,FALSE),0)</f>
        <v>0</v>
      </c>
      <c r="J145" s="8">
        <f>IFERROR(VLOOKUP(F145&amp;G145,#REF!,14,FALSE),0)</f>
        <v>0</v>
      </c>
      <c r="K145" s="8">
        <f>IFERROR(VLOOKUP(F145&amp;G145,#REF!,19,FALSE),0)</f>
        <v>0</v>
      </c>
    </row>
    <row r="146" spans="1:11" x14ac:dyDescent="0.2">
      <c r="A146" s="1" t="str">
        <f t="shared" si="2"/>
        <v>8402 19 25064 02 0000 150</v>
      </c>
      <c r="B146" s="2">
        <v>840</v>
      </c>
      <c r="C146" s="2" t="s">
        <v>128</v>
      </c>
      <c r="D146" s="6">
        <v>-1268250</v>
      </c>
      <c r="F146" s="11"/>
      <c r="G146" s="11" t="s">
        <v>139</v>
      </c>
      <c r="H146" s="8">
        <v>0</v>
      </c>
      <c r="I146" s="8">
        <f>IFERROR(VLOOKUP(F146&amp;G146,#REF!,8,FALSE),0)</f>
        <v>0</v>
      </c>
      <c r="J146" s="8">
        <f>IFERROR(VLOOKUP(F146&amp;G146,#REF!,14,FALSE),0)</f>
        <v>0</v>
      </c>
      <c r="K146" s="8">
        <f>IFERROR(VLOOKUP(F146&amp;G146,#REF!,19,FALSE),0)</f>
        <v>0</v>
      </c>
    </row>
    <row r="147" spans="1:11" x14ac:dyDescent="0.2">
      <c r="A147" s="1" t="str">
        <f t="shared" si="2"/>
        <v>8402 19 25064 02 0000 150</v>
      </c>
      <c r="B147" s="2">
        <v>840</v>
      </c>
      <c r="C147" s="2" t="s">
        <v>128</v>
      </c>
      <c r="D147" s="6">
        <v>-100000</v>
      </c>
      <c r="F147" s="11"/>
      <c r="G147" s="11" t="s">
        <v>140</v>
      </c>
      <c r="H147" s="8">
        <v>0</v>
      </c>
      <c r="I147" s="8">
        <f>IFERROR(VLOOKUP(F147&amp;G147,#REF!,8,FALSE),0)</f>
        <v>0</v>
      </c>
      <c r="J147" s="8">
        <f>IFERROR(VLOOKUP(F147&amp;G147,#REF!,14,FALSE),0)</f>
        <v>0</v>
      </c>
      <c r="K147" s="8">
        <f>IFERROR(VLOOKUP(F147&amp;G147,#REF!,19,FALSE),0)</f>
        <v>0</v>
      </c>
    </row>
    <row r="148" spans="1:11" x14ac:dyDescent="0.2">
      <c r="A148" s="1" t="str">
        <f t="shared" si="2"/>
        <v>8402 19 25064 02 0000 150</v>
      </c>
      <c r="B148" s="2">
        <v>840</v>
      </c>
      <c r="C148" s="2" t="s">
        <v>128</v>
      </c>
      <c r="D148" s="6">
        <v>-300000</v>
      </c>
      <c r="F148" s="11"/>
      <c r="G148" s="11" t="s">
        <v>141</v>
      </c>
      <c r="H148" s="8">
        <v>0</v>
      </c>
      <c r="I148" s="8">
        <f>IFERROR(VLOOKUP(F148&amp;G148,#REF!,8,FALSE),0)</f>
        <v>0</v>
      </c>
      <c r="J148" s="8">
        <f>IFERROR(VLOOKUP(F148&amp;G148,#REF!,14,FALSE),0)</f>
        <v>0</v>
      </c>
      <c r="K148" s="8">
        <f>IFERROR(VLOOKUP(F148&amp;G148,#REF!,19,FALSE),0)</f>
        <v>0</v>
      </c>
    </row>
    <row r="149" spans="1:11" x14ac:dyDescent="0.2">
      <c r="A149" s="1" t="str">
        <f t="shared" si="2"/>
        <v>8402 19 25064 02 0000 150</v>
      </c>
      <c r="B149" s="2">
        <v>840</v>
      </c>
      <c r="C149" s="2" t="s">
        <v>128</v>
      </c>
      <c r="D149" s="6">
        <v>-193643</v>
      </c>
      <c r="F149" s="11"/>
      <c r="G149" s="11" t="s">
        <v>142</v>
      </c>
      <c r="H149" s="8">
        <v>0</v>
      </c>
      <c r="I149" s="8">
        <f>IFERROR(VLOOKUP(F149&amp;G149,#REF!,8,FALSE),0)</f>
        <v>0</v>
      </c>
      <c r="J149" s="8">
        <f>IFERROR(VLOOKUP(F149&amp;G149,#REF!,14,FALSE),0)</f>
        <v>0</v>
      </c>
      <c r="K149" s="8">
        <f>IFERROR(VLOOKUP(F149&amp;G149,#REF!,19,FALSE),0)</f>
        <v>0</v>
      </c>
    </row>
    <row r="150" spans="1:11" x14ac:dyDescent="0.2">
      <c r="A150" s="1" t="str">
        <f t="shared" si="2"/>
        <v>8402 19 25064 02 0000 150</v>
      </c>
      <c r="B150" s="2">
        <v>840</v>
      </c>
      <c r="C150" s="2" t="s">
        <v>128</v>
      </c>
      <c r="D150" s="6">
        <v>-3051.72</v>
      </c>
      <c r="F150" s="11"/>
      <c r="G150" s="11" t="s">
        <v>143</v>
      </c>
      <c r="H150" s="8">
        <v>0</v>
      </c>
      <c r="I150" s="8">
        <f>IFERROR(VLOOKUP(F150&amp;G150,#REF!,8,FALSE),0)</f>
        <v>0</v>
      </c>
      <c r="J150" s="8">
        <f>IFERROR(VLOOKUP(F150&amp;G150,#REF!,14,FALSE),0)</f>
        <v>0</v>
      </c>
      <c r="K150" s="8">
        <f>IFERROR(VLOOKUP(F150&amp;G150,#REF!,19,FALSE),0)</f>
        <v>0</v>
      </c>
    </row>
    <row r="151" spans="1:11" x14ac:dyDescent="0.2">
      <c r="A151" s="1" t="str">
        <f t="shared" si="2"/>
        <v>8402 19 25064 02 0000 150</v>
      </c>
      <c r="B151" s="2">
        <v>840</v>
      </c>
      <c r="C151" s="2" t="s">
        <v>128</v>
      </c>
      <c r="D151" s="6">
        <v>-15195</v>
      </c>
      <c r="F151" s="11"/>
      <c r="G151" s="11" t="s">
        <v>144</v>
      </c>
      <c r="H151" s="8">
        <v>0</v>
      </c>
      <c r="I151" s="8">
        <f>IFERROR(VLOOKUP(F151&amp;G151,#REF!,8,FALSE),0)</f>
        <v>0</v>
      </c>
      <c r="J151" s="8">
        <f>IFERROR(VLOOKUP(F151&amp;G151,#REF!,14,FALSE),0)</f>
        <v>0</v>
      </c>
      <c r="K151" s="8">
        <f>IFERROR(VLOOKUP(F151&amp;G151,#REF!,19,FALSE),0)</f>
        <v>0</v>
      </c>
    </row>
    <row r="152" spans="1:11" x14ac:dyDescent="0.2">
      <c r="A152" s="1" t="str">
        <f t="shared" si="2"/>
        <v>8402 19 25064 02 0000 150</v>
      </c>
      <c r="B152" s="2">
        <v>840</v>
      </c>
      <c r="C152" s="2" t="s">
        <v>128</v>
      </c>
      <c r="D152" s="6">
        <v>-1014381.58</v>
      </c>
      <c r="F152" s="11"/>
      <c r="G152" s="11" t="s">
        <v>145</v>
      </c>
      <c r="H152" s="8">
        <v>0</v>
      </c>
      <c r="I152" s="8">
        <f>IFERROR(VLOOKUP(F152&amp;G152,#REF!,8,FALSE),0)</f>
        <v>0</v>
      </c>
      <c r="J152" s="8">
        <f>IFERROR(VLOOKUP(F152&amp;G152,#REF!,14,FALSE),0)</f>
        <v>0</v>
      </c>
      <c r="K152" s="8">
        <f>IFERROR(VLOOKUP(F152&amp;G152,#REF!,19,FALSE),0)</f>
        <v>0</v>
      </c>
    </row>
    <row r="153" spans="1:11" x14ac:dyDescent="0.2">
      <c r="A153" s="1" t="str">
        <f t="shared" si="2"/>
        <v>8402 19 25064 02 0000 150</v>
      </c>
      <c r="B153" s="2">
        <v>840</v>
      </c>
      <c r="C153" s="2" t="s">
        <v>128</v>
      </c>
      <c r="D153" s="6">
        <v>-13049045.98</v>
      </c>
      <c r="F153" s="11"/>
      <c r="G153" s="11" t="s">
        <v>146</v>
      </c>
      <c r="H153" s="8">
        <v>0</v>
      </c>
      <c r="I153" s="8">
        <f>IFERROR(VLOOKUP(F153&amp;G153,#REF!,8,FALSE),0)</f>
        <v>0</v>
      </c>
      <c r="J153" s="8">
        <f>IFERROR(VLOOKUP(F153&amp;G153,#REF!,14,FALSE),0)</f>
        <v>0</v>
      </c>
      <c r="K153" s="8">
        <f>IFERROR(VLOOKUP(F153&amp;G153,#REF!,19,FALSE),0)</f>
        <v>0</v>
      </c>
    </row>
    <row r="154" spans="1:11" x14ac:dyDescent="0.2">
      <c r="A154" s="1" t="str">
        <f t="shared" si="2"/>
        <v>8422 19 35118 02 0000 150</v>
      </c>
      <c r="B154" s="2">
        <v>842</v>
      </c>
      <c r="C154" s="2" t="s">
        <v>129</v>
      </c>
      <c r="D154" s="6">
        <v>-3549.22</v>
      </c>
      <c r="G154" s="11" t="s">
        <v>147</v>
      </c>
      <c r="H154" s="8">
        <v>0</v>
      </c>
      <c r="I154" s="8">
        <f>IFERROR(VLOOKUP(F154&amp;G154,#REF!,8,FALSE),0)</f>
        <v>0</v>
      </c>
      <c r="J154" s="8">
        <f>IFERROR(VLOOKUP(F154&amp;G154,#REF!,14,FALSE),0)</f>
        <v>0</v>
      </c>
      <c r="K154" s="8">
        <f>IFERROR(VLOOKUP(F154&amp;G154,#REF!,19,FALSE),0)</f>
        <v>0</v>
      </c>
    </row>
    <row r="155" spans="1:11" x14ac:dyDescent="0.2">
      <c r="A155" s="1" t="str">
        <f t="shared" si="2"/>
        <v>8422 19 35118 02 0000 150</v>
      </c>
      <c r="B155" s="2">
        <v>842</v>
      </c>
      <c r="C155" s="2" t="s">
        <v>129</v>
      </c>
      <c r="D155" s="6">
        <v>-6596.29</v>
      </c>
      <c r="G155" s="11" t="s">
        <v>148</v>
      </c>
      <c r="H155" s="8">
        <v>0</v>
      </c>
      <c r="I155" s="8">
        <f>IFERROR(VLOOKUP(F155&amp;G155,#REF!,8,FALSE),0)</f>
        <v>0</v>
      </c>
      <c r="J155" s="8">
        <f>IFERROR(VLOOKUP(F155&amp;G155,#REF!,14,FALSE),0)</f>
        <v>0</v>
      </c>
      <c r="K155" s="8">
        <f>IFERROR(VLOOKUP(F155&amp;G155,#REF!,19,FALSE),0)</f>
        <v>0</v>
      </c>
    </row>
    <row r="156" spans="1:11" x14ac:dyDescent="0.2">
      <c r="G156" s="11" t="s">
        <v>148</v>
      </c>
      <c r="H156" s="8">
        <v>0</v>
      </c>
      <c r="I156" s="8">
        <v>14024600</v>
      </c>
      <c r="J156" s="8">
        <f>IFERROR(VLOOKUP(F156&amp;G156,#REF!,14,FALSE),0)</f>
        <v>0</v>
      </c>
      <c r="K156" s="8">
        <f>IFERROR(VLOOKUP(F156&amp;G156,#REF!,19,FALSE),0)</f>
        <v>0</v>
      </c>
    </row>
    <row r="157" spans="1:11" x14ac:dyDescent="0.2">
      <c r="G157" s="11" t="s">
        <v>149</v>
      </c>
      <c r="H157" s="8">
        <v>0</v>
      </c>
      <c r="I157" s="8">
        <f>IFERROR(VLOOKUP(F157&amp;G157,#REF!,8,FALSE),0)</f>
        <v>0</v>
      </c>
      <c r="J157" s="8">
        <f>IFERROR(VLOOKUP(F157&amp;G157,#REF!,14,FALSE),0)</f>
        <v>0</v>
      </c>
      <c r="K157" s="8">
        <f>IFERROR(VLOOKUP(F157&amp;G157,#REF!,19,FALSE),0)</f>
        <v>0</v>
      </c>
    </row>
    <row r="158" spans="1:11" x14ac:dyDescent="0.2">
      <c r="G158" s="11" t="s">
        <v>150</v>
      </c>
      <c r="H158" s="8">
        <v>0</v>
      </c>
      <c r="I158" s="8">
        <v>6900000</v>
      </c>
      <c r="J158" s="8">
        <f>IFERROR(VLOOKUP(F158&amp;G158,#REF!,14,FALSE),0)</f>
        <v>0</v>
      </c>
      <c r="K158" s="8">
        <f>IFERROR(VLOOKUP(F158&amp;G158,#REF!,19,FALSE),0)</f>
        <v>0</v>
      </c>
    </row>
    <row r="159" spans="1:11" x14ac:dyDescent="0.2">
      <c r="G159" s="11" t="s">
        <v>150</v>
      </c>
      <c r="H159" s="8">
        <v>0</v>
      </c>
      <c r="I159" s="8">
        <v>6900000</v>
      </c>
      <c r="J159" s="8">
        <f>IFERROR(VLOOKUP(F159&amp;G159,#REF!,14,FALSE),0)</f>
        <v>0</v>
      </c>
      <c r="K159" s="8">
        <f>IFERROR(VLOOKUP(F159&amp;G159,#REF!,19,FALSE),0)</f>
        <v>0</v>
      </c>
    </row>
    <row r="160" spans="1:11" x14ac:dyDescent="0.2">
      <c r="G160" s="11" t="s">
        <v>150</v>
      </c>
      <c r="H160" s="8">
        <v>0</v>
      </c>
      <c r="I160" s="8">
        <v>9988000</v>
      </c>
      <c r="J160" s="8">
        <f>IFERROR(VLOOKUP(F160&amp;G160,#REF!,14,FALSE),0)</f>
        <v>0</v>
      </c>
      <c r="K160" s="8">
        <f>IFERROR(VLOOKUP(F160&amp;G160,#REF!,19,FALSE),0)</f>
        <v>0</v>
      </c>
    </row>
    <row r="161" spans="7:11" x14ac:dyDescent="0.2">
      <c r="G161" s="11" t="s">
        <v>150</v>
      </c>
      <c r="H161" s="8">
        <v>0</v>
      </c>
      <c r="I161" s="8">
        <v>800400</v>
      </c>
      <c r="J161" s="8">
        <f>IFERROR(VLOOKUP(F161&amp;G161,#REF!,14,FALSE),0)</f>
        <v>0</v>
      </c>
      <c r="K161" s="8">
        <f>IFERROR(VLOOKUP(F161&amp;G161,#REF!,19,FALSE),0)</f>
        <v>0</v>
      </c>
    </row>
    <row r="162" spans="7:11" x14ac:dyDescent="0.2">
      <c r="G162" s="11" t="s">
        <v>150</v>
      </c>
      <c r="H162" s="8">
        <v>0</v>
      </c>
      <c r="I162" s="8">
        <v>4255000</v>
      </c>
      <c r="J162" s="8">
        <f>IFERROR(VLOOKUP(F162&amp;G162,#REF!,14,FALSE),0)</f>
        <v>0</v>
      </c>
      <c r="K162" s="8">
        <f>IFERROR(VLOOKUP(F162&amp;G162,#REF!,19,FALSE),0)</f>
        <v>0</v>
      </c>
    </row>
    <row r="163" spans="7:11" x14ac:dyDescent="0.2">
      <c r="G163" s="11" t="s">
        <v>151</v>
      </c>
      <c r="H163" s="8">
        <v>0</v>
      </c>
      <c r="I163" s="8">
        <f>IFERROR(VLOOKUP(F163&amp;G163,#REF!,8,FALSE),0)</f>
        <v>0</v>
      </c>
      <c r="J163" s="8">
        <f>IFERROR(VLOOKUP(F163&amp;G163,#REF!,14,FALSE),0)</f>
        <v>0</v>
      </c>
      <c r="K163" s="8">
        <f>IFERROR(VLOOKUP(F163&amp;G163,#REF!,19,FALSE),0)</f>
        <v>0</v>
      </c>
    </row>
    <row r="164" spans="7:11" x14ac:dyDescent="0.2">
      <c r="G164" s="11" t="s">
        <v>152</v>
      </c>
      <c r="H164" s="8">
        <v>0</v>
      </c>
      <c r="I164" s="8">
        <f>IFERROR(VLOOKUP(F164&amp;G164,#REF!,8,FALSE),0)</f>
        <v>0</v>
      </c>
      <c r="J164" s="8">
        <f>IFERROR(VLOOKUP(F164&amp;G164,#REF!,14,FALSE),0)</f>
        <v>0</v>
      </c>
      <c r="K164" s="8">
        <f>IFERROR(VLOOKUP(F164&amp;G164,#REF!,19,FALSE),0)</f>
        <v>0</v>
      </c>
    </row>
    <row r="165" spans="7:11" x14ac:dyDescent="0.2">
      <c r="G165" s="11" t="s">
        <v>153</v>
      </c>
      <c r="H165" s="8">
        <v>0</v>
      </c>
      <c r="I165" s="8">
        <f>IFERROR(VLOOKUP(F165&amp;G165,#REF!,8,FALSE),0)</f>
        <v>0</v>
      </c>
      <c r="J165" s="8">
        <f>IFERROR(VLOOKUP(F165&amp;G165,#REF!,14,FALSE),0)</f>
        <v>0</v>
      </c>
      <c r="K165" s="8">
        <f>IFERROR(VLOOKUP(F165&amp;G165,#REF!,19,FALSE),0)</f>
        <v>0</v>
      </c>
    </row>
    <row r="166" spans="7:11" x14ac:dyDescent="0.2">
      <c r="G166" s="11" t="s">
        <v>154</v>
      </c>
      <c r="H166" s="8">
        <v>0</v>
      </c>
      <c r="I166" s="8">
        <f>IFERROR(VLOOKUP(F166&amp;G166,#REF!,8,FALSE),0)</f>
        <v>0</v>
      </c>
      <c r="J166" s="8">
        <f>IFERROR(VLOOKUP(F166&amp;G166,#REF!,14,FALSE),0)</f>
        <v>0</v>
      </c>
      <c r="K166" s="8">
        <f>IFERROR(VLOOKUP(F166&amp;G166,#REF!,19,FALSE),0)</f>
        <v>0</v>
      </c>
    </row>
    <row r="167" spans="7:11" x14ac:dyDescent="0.2">
      <c r="G167" s="11" t="s">
        <v>155</v>
      </c>
      <c r="H167" s="8">
        <v>0</v>
      </c>
      <c r="I167" s="8">
        <f>IFERROR(VLOOKUP(F167&amp;G167,#REF!,8,FALSE),0)</f>
        <v>0</v>
      </c>
      <c r="J167" s="8">
        <f>IFERROR(VLOOKUP(F167&amp;G167,#REF!,14,FALSE),0)</f>
        <v>0</v>
      </c>
      <c r="K167" s="8">
        <f>IFERROR(VLOOKUP(F167&amp;G167,#REF!,19,FALSE),0)</f>
        <v>0</v>
      </c>
    </row>
    <row r="168" spans="7:11" x14ac:dyDescent="0.2">
      <c r="G168" s="11" t="s">
        <v>156</v>
      </c>
      <c r="H168" s="8">
        <v>0</v>
      </c>
      <c r="I168" s="8">
        <v>1390100</v>
      </c>
      <c r="J168" s="8">
        <v>23549900</v>
      </c>
      <c r="K168" s="8">
        <v>24517400</v>
      </c>
    </row>
    <row r="169" spans="7:11" x14ac:dyDescent="0.2">
      <c r="G169" s="11" t="s">
        <v>156</v>
      </c>
      <c r="H169" s="8">
        <v>0</v>
      </c>
      <c r="I169" s="8">
        <v>21280500</v>
      </c>
      <c r="J169" s="8">
        <v>38795400</v>
      </c>
      <c r="K169" s="8">
        <v>42313600</v>
      </c>
    </row>
    <row r="170" spans="7:11" x14ac:dyDescent="0.2">
      <c r="G170" s="11" t="s">
        <v>157</v>
      </c>
      <c r="H170" s="8">
        <v>0</v>
      </c>
      <c r="I170" s="8">
        <v>605519500</v>
      </c>
      <c r="J170" s="8">
        <f>IFERROR(VLOOKUP(F170&amp;G170,#REF!,14,FALSE),0)</f>
        <v>0</v>
      </c>
      <c r="K170" s="8">
        <f>IFERROR(VLOOKUP(F170&amp;G170,#REF!,19,FALSE),0)</f>
        <v>0</v>
      </c>
    </row>
    <row r="171" spans="7:11" x14ac:dyDescent="0.2">
      <c r="G171" s="11" t="s">
        <v>158</v>
      </c>
      <c r="H171" s="8">
        <v>0</v>
      </c>
      <c r="I171" s="8">
        <v>41449600</v>
      </c>
      <c r="J171" s="8">
        <v>9806700</v>
      </c>
      <c r="K171" s="8">
        <f>IFERROR(VLOOKUP(F171&amp;G171,#REF!,19,FALSE),0)</f>
        <v>0</v>
      </c>
    </row>
    <row r="172" spans="7:11" x14ac:dyDescent="0.2">
      <c r="G172" s="11" t="s">
        <v>158</v>
      </c>
      <c r="H172" s="8">
        <v>0</v>
      </c>
      <c r="I172" s="8">
        <v>576700</v>
      </c>
      <c r="J172" s="8">
        <v>448500</v>
      </c>
      <c r="K172" s="8">
        <v>0</v>
      </c>
    </row>
    <row r="173" spans="7:11" x14ac:dyDescent="0.2">
      <c r="G173" s="11" t="s">
        <v>159</v>
      </c>
      <c r="H173" s="8">
        <v>0</v>
      </c>
      <c r="I173" s="8">
        <f>IFERROR(VLOOKUP(F173&amp;G173,#REF!,8,FALSE),0)</f>
        <v>0</v>
      </c>
      <c r="J173" s="8">
        <f>IFERROR(VLOOKUP(F173&amp;G173,#REF!,14,FALSE),0)</f>
        <v>0</v>
      </c>
      <c r="K173" s="8">
        <f>IFERROR(VLOOKUP(F173&amp;G173,#REF!,19,FALSE),0)</f>
        <v>0</v>
      </c>
    </row>
    <row r="174" spans="7:11" x14ac:dyDescent="0.2">
      <c r="G174" s="11" t="s">
        <v>160</v>
      </c>
      <c r="H174" s="8">
        <v>0</v>
      </c>
      <c r="I174" s="8">
        <f>IFERROR(VLOOKUP(F174&amp;G174,#REF!,8,FALSE),0)</f>
        <v>0</v>
      </c>
      <c r="J174" s="8">
        <f>IFERROR(VLOOKUP(F174&amp;G174,#REF!,14,FALSE),0)</f>
        <v>0</v>
      </c>
      <c r="K174" s="8">
        <f>IFERROR(VLOOKUP(F174&amp;G174,#REF!,19,FALSE),0)</f>
        <v>0</v>
      </c>
    </row>
    <row r="175" spans="7:11" x14ac:dyDescent="0.2">
      <c r="G175" s="11" t="s">
        <v>161</v>
      </c>
      <c r="H175" s="8">
        <v>0</v>
      </c>
      <c r="I175" s="8">
        <f>IFERROR(VLOOKUP(F175&amp;G175,#REF!,8,FALSE),0)</f>
        <v>0</v>
      </c>
      <c r="J175" s="8">
        <f>IFERROR(VLOOKUP(F175&amp;G175,#REF!,14,FALSE),0)</f>
        <v>0</v>
      </c>
      <c r="K175" s="8">
        <f>IFERROR(VLOOKUP(F175&amp;G175,#REF!,19,FALSE),0)</f>
        <v>0</v>
      </c>
    </row>
    <row r="176" spans="7:11" x14ac:dyDescent="0.2">
      <c r="G176" s="11" t="s">
        <v>162</v>
      </c>
      <c r="H176" s="8">
        <v>0</v>
      </c>
      <c r="I176" s="8">
        <f>IFERROR(VLOOKUP(F176&amp;G176,#REF!,8,FALSE),0)</f>
        <v>0</v>
      </c>
      <c r="J176" s="8">
        <f>IFERROR(VLOOKUP(F176&amp;G176,#REF!,14,FALSE),0)</f>
        <v>0</v>
      </c>
      <c r="K176" s="8">
        <f>IFERROR(VLOOKUP(F176&amp;G176,#REF!,19,FALSE),0)</f>
        <v>0</v>
      </c>
    </row>
    <row r="177" spans="7:11" x14ac:dyDescent="0.2">
      <c r="G177" s="11" t="s">
        <v>163</v>
      </c>
      <c r="H177" s="8">
        <v>0</v>
      </c>
      <c r="I177" s="8">
        <f>IFERROR(VLOOKUP(F177&amp;G177,#REF!,8,FALSE),0)</f>
        <v>0</v>
      </c>
      <c r="J177" s="8">
        <f>IFERROR(VLOOKUP(F177&amp;G177,#REF!,14,FALSE),0)</f>
        <v>0</v>
      </c>
      <c r="K177" s="8">
        <f>IFERROR(VLOOKUP(F177&amp;G177,#REF!,19,FALSE),0)</f>
        <v>0</v>
      </c>
    </row>
    <row r="178" spans="7:11" x14ac:dyDescent="0.2">
      <c r="G178" s="11" t="s">
        <v>164</v>
      </c>
      <c r="H178" s="8">
        <v>0</v>
      </c>
      <c r="I178" s="8">
        <f>IFERROR(VLOOKUP(F178&amp;G178,#REF!,8,FALSE),0)</f>
        <v>0</v>
      </c>
      <c r="J178" s="8">
        <f>IFERROR(VLOOKUP(F178&amp;G178,#REF!,14,FALSE),0)</f>
        <v>0</v>
      </c>
      <c r="K178" s="8">
        <f>IFERROR(VLOOKUP(F178&amp;G178,#REF!,19,FALSE),0)</f>
        <v>0</v>
      </c>
    </row>
    <row r="179" spans="7:11" x14ac:dyDescent="0.2">
      <c r="G179" s="11" t="s">
        <v>165</v>
      </c>
      <c r="H179" s="8">
        <v>0</v>
      </c>
      <c r="I179" s="8">
        <f>IFERROR(VLOOKUP(F179&amp;G179,#REF!,8,FALSE),0)</f>
        <v>0</v>
      </c>
      <c r="J179" s="8">
        <f>IFERROR(VLOOKUP(F179&amp;G179,#REF!,14,FALSE),0)</f>
        <v>0</v>
      </c>
      <c r="K179" s="8">
        <f>IFERROR(VLOOKUP(F179&amp;G179,#REF!,19,FALSE),0)</f>
        <v>0</v>
      </c>
    </row>
    <row r="180" spans="7:11" x14ac:dyDescent="0.2">
      <c r="G180" s="11" t="s">
        <v>166</v>
      </c>
      <c r="H180" s="8">
        <v>0</v>
      </c>
      <c r="I180" s="8">
        <f>IFERROR(VLOOKUP(F180&amp;G180,#REF!,8,FALSE),0)</f>
        <v>0</v>
      </c>
      <c r="J180" s="8">
        <f>IFERROR(VLOOKUP(F180&amp;G180,#REF!,14,FALSE),0)</f>
        <v>0</v>
      </c>
      <c r="K180" s="8">
        <f>IFERROR(VLOOKUP(F180&amp;G180,#REF!,19,FALSE),0)</f>
        <v>0</v>
      </c>
    </row>
    <row r="181" spans="7:11" x14ac:dyDescent="0.2">
      <c r="G181" s="11" t="s">
        <v>167</v>
      </c>
      <c r="H181" s="8">
        <v>0</v>
      </c>
      <c r="I181" s="8">
        <f>IFERROR(VLOOKUP(F181&amp;G181,#REF!,8,FALSE),0)</f>
        <v>0</v>
      </c>
      <c r="J181" s="8">
        <f>IFERROR(VLOOKUP(F181&amp;G181,#REF!,14,FALSE),0)</f>
        <v>0</v>
      </c>
      <c r="K181" s="8">
        <f>IFERROR(VLOOKUP(F181&amp;G181,#REF!,19,FALSE),0)</f>
        <v>0</v>
      </c>
    </row>
    <row r="182" spans="7:11" x14ac:dyDescent="0.2">
      <c r="G182" s="11" t="s">
        <v>168</v>
      </c>
      <c r="H182" s="8">
        <v>0</v>
      </c>
      <c r="I182" s="8">
        <f>IFERROR(VLOOKUP(F182&amp;G182,#REF!,8,FALSE),0)</f>
        <v>0</v>
      </c>
      <c r="J182" s="8">
        <f>IFERROR(VLOOKUP(F182&amp;G182,#REF!,14,FALSE),0)</f>
        <v>0</v>
      </c>
      <c r="K182" s="8">
        <f>IFERROR(VLOOKUP(F182&amp;G182,#REF!,19,FALSE),0)</f>
        <v>0</v>
      </c>
    </row>
    <row r="183" spans="7:11" x14ac:dyDescent="0.2">
      <c r="G183" s="11" t="s">
        <v>169</v>
      </c>
      <c r="H183" s="8">
        <v>0</v>
      </c>
      <c r="I183" s="8">
        <f>IFERROR(VLOOKUP(F183&amp;G183,#REF!,8,FALSE),0)</f>
        <v>0</v>
      </c>
      <c r="J183" s="8">
        <f>IFERROR(VLOOKUP(F183&amp;G183,#REF!,14,FALSE),0)</f>
        <v>0</v>
      </c>
      <c r="K183" s="8">
        <f>IFERROR(VLOOKUP(F183&amp;G183,#REF!,19,FALSE),0)</f>
        <v>0</v>
      </c>
    </row>
    <row r="184" spans="7:11" x14ac:dyDescent="0.2">
      <c r="G184" s="11" t="s">
        <v>170</v>
      </c>
      <c r="H184" s="8">
        <v>0</v>
      </c>
      <c r="I184" s="8">
        <f>IFERROR(VLOOKUP(F184&amp;G184,#REF!,8,FALSE),0)</f>
        <v>0</v>
      </c>
      <c r="J184" s="8">
        <f>IFERROR(VLOOKUP(F184&amp;G184,#REF!,14,FALSE),0)</f>
        <v>0</v>
      </c>
      <c r="K184" s="8">
        <f>IFERROR(VLOOKUP(F184&amp;G184,#REF!,19,FALSE),0)</f>
        <v>0</v>
      </c>
    </row>
    <row r="185" spans="7:11" x14ac:dyDescent="0.2">
      <c r="G185" s="11" t="s">
        <v>171</v>
      </c>
      <c r="H185" s="8">
        <v>0</v>
      </c>
      <c r="I185" s="8">
        <f>IFERROR(VLOOKUP(F185&amp;G185,#REF!,8,FALSE),0)</f>
        <v>0</v>
      </c>
      <c r="J185" s="8">
        <f>IFERROR(VLOOKUP(F185&amp;G185,#REF!,14,FALSE),0)</f>
        <v>0</v>
      </c>
      <c r="K185" s="8">
        <f>IFERROR(VLOOKUP(F185&amp;G185,#REF!,19,FALSE),0)</f>
        <v>0</v>
      </c>
    </row>
    <row r="186" spans="7:11" x14ac:dyDescent="0.2">
      <c r="G186" s="11" t="s">
        <v>172</v>
      </c>
      <c r="H186" s="8">
        <v>0</v>
      </c>
      <c r="I186" s="8">
        <f>IFERROR(VLOOKUP(F186&amp;G186,#REF!,8,FALSE),0)</f>
        <v>0</v>
      </c>
      <c r="J186" s="8">
        <f>IFERROR(VLOOKUP(F186&amp;G186,#REF!,14,FALSE),0)</f>
        <v>0</v>
      </c>
      <c r="K186" s="8">
        <f>IFERROR(VLOOKUP(F186&amp;G186,#REF!,19,FALSE),0)</f>
        <v>0</v>
      </c>
    </row>
    <row r="187" spans="7:11" x14ac:dyDescent="0.2">
      <c r="G187" s="11" t="s">
        <v>173</v>
      </c>
      <c r="H187" s="8">
        <v>0</v>
      </c>
      <c r="I187" s="8">
        <f>IFERROR(VLOOKUP(F187&amp;G187,#REF!,8,FALSE),0)</f>
        <v>0</v>
      </c>
      <c r="J187" s="8">
        <f>IFERROR(VLOOKUP(F187&amp;G187,#REF!,14,FALSE),0)</f>
        <v>0</v>
      </c>
      <c r="K187" s="8">
        <f>IFERROR(VLOOKUP(F187&amp;G187,#REF!,19,FALSE),0)</f>
        <v>0</v>
      </c>
    </row>
    <row r="188" spans="7:11" x14ac:dyDescent="0.2">
      <c r="G188" s="11" t="s">
        <v>174</v>
      </c>
      <c r="H188" s="8">
        <v>0</v>
      </c>
      <c r="I188" s="8">
        <f>IFERROR(VLOOKUP(F188&amp;G188,#REF!,8,FALSE),0)</f>
        <v>0</v>
      </c>
      <c r="J188" s="8">
        <f>IFERROR(VLOOKUP(F188&amp;G188,#REF!,14,FALSE),0)</f>
        <v>0</v>
      </c>
      <c r="K188" s="8">
        <f>IFERROR(VLOOKUP(F188&amp;G188,#REF!,19,FALSE),0)</f>
        <v>0</v>
      </c>
    </row>
    <row r="189" spans="7:11" x14ac:dyDescent="0.2">
      <c r="G189" s="11" t="s">
        <v>175</v>
      </c>
      <c r="H189" s="8">
        <v>0</v>
      </c>
      <c r="I189" s="8">
        <f>IFERROR(VLOOKUP(F189&amp;G189,#REF!,8,FALSE),0)</f>
        <v>0</v>
      </c>
      <c r="J189" s="8">
        <f>IFERROR(VLOOKUP(F189&amp;G189,#REF!,14,FALSE),0)</f>
        <v>0</v>
      </c>
      <c r="K189" s="8">
        <f>IFERROR(VLOOKUP(F189&amp;G189,#REF!,19,FALSE),0)</f>
        <v>0</v>
      </c>
    </row>
    <row r="190" spans="7:11" x14ac:dyDescent="0.2">
      <c r="G190" s="11" t="s">
        <v>176</v>
      </c>
      <c r="H190" s="8">
        <v>0</v>
      </c>
      <c r="I190" s="8">
        <f>IFERROR(VLOOKUP(F190&amp;G190,#REF!,8,FALSE),0)</f>
        <v>0</v>
      </c>
      <c r="J190" s="8">
        <f>IFERROR(VLOOKUP(F190&amp;G190,#REF!,14,FALSE),0)</f>
        <v>0</v>
      </c>
      <c r="K190" s="8">
        <f>IFERROR(VLOOKUP(F190&amp;G190,#REF!,19,FALSE),0)</f>
        <v>0</v>
      </c>
    </row>
    <row r="191" spans="7:11" x14ac:dyDescent="0.2">
      <c r="G191" s="11" t="s">
        <v>177</v>
      </c>
      <c r="H191" s="8">
        <v>0</v>
      </c>
      <c r="I191" s="8">
        <f>IFERROR(VLOOKUP(F191&amp;G191,#REF!,8,FALSE),0)</f>
        <v>0</v>
      </c>
      <c r="J191" s="8">
        <f>IFERROR(VLOOKUP(F191&amp;G191,#REF!,14,FALSE),0)</f>
        <v>0</v>
      </c>
      <c r="K191" s="8">
        <f>IFERROR(VLOOKUP(F191&amp;G191,#REF!,19,FALSE),0)</f>
        <v>0</v>
      </c>
    </row>
    <row r="192" spans="7:11" x14ac:dyDescent="0.2">
      <c r="G192" s="11" t="s">
        <v>178</v>
      </c>
      <c r="H192" s="8">
        <v>0</v>
      </c>
      <c r="I192" s="8">
        <f>IFERROR(VLOOKUP(F192&amp;G192,#REF!,8,FALSE),0)</f>
        <v>0</v>
      </c>
      <c r="J192" s="8">
        <f>IFERROR(VLOOKUP(F192&amp;G192,#REF!,14,FALSE),0)</f>
        <v>0</v>
      </c>
      <c r="K192" s="8">
        <f>IFERROR(VLOOKUP(F192&amp;G192,#REF!,19,FALSE),0)</f>
        <v>0</v>
      </c>
    </row>
    <row r="193" spans="7:11" x14ac:dyDescent="0.2">
      <c r="G193" s="11" t="s">
        <v>179</v>
      </c>
      <c r="H193" s="8">
        <v>0</v>
      </c>
      <c r="I193" s="8">
        <f>IFERROR(VLOOKUP(F193&amp;G193,#REF!,8,FALSE),0)</f>
        <v>0</v>
      </c>
      <c r="J193" s="8">
        <f>IFERROR(VLOOKUP(F193&amp;G193,#REF!,14,FALSE),0)</f>
        <v>0</v>
      </c>
      <c r="K193" s="8">
        <f>IFERROR(VLOOKUP(F193&amp;G193,#REF!,19,FALSE),0)</f>
        <v>0</v>
      </c>
    </row>
    <row r="194" spans="7:11" x14ac:dyDescent="0.2">
      <c r="G194" s="11" t="s">
        <v>180</v>
      </c>
      <c r="H194" s="8">
        <v>0</v>
      </c>
      <c r="I194" s="8">
        <f>IFERROR(VLOOKUP(F194&amp;G194,#REF!,8,FALSE),0)</f>
        <v>0</v>
      </c>
      <c r="J194" s="8">
        <f>IFERROR(VLOOKUP(F194&amp;G194,#REF!,14,FALSE),0)</f>
        <v>0</v>
      </c>
      <c r="K194" s="8">
        <f>IFERROR(VLOOKUP(F194&amp;G194,#REF!,19,FALSE),0)</f>
        <v>0</v>
      </c>
    </row>
    <row r="195" spans="7:11" x14ac:dyDescent="0.2">
      <c r="G195" s="11" t="s">
        <v>181</v>
      </c>
      <c r="H195" s="8">
        <v>0</v>
      </c>
      <c r="I195" s="8">
        <f>IFERROR(VLOOKUP(F195&amp;G195,#REF!,8,FALSE),0)</f>
        <v>0</v>
      </c>
      <c r="J195" s="8">
        <f>IFERROR(VLOOKUP(F195&amp;G195,#REF!,14,FALSE),0)</f>
        <v>0</v>
      </c>
      <c r="K195" s="8">
        <f>IFERROR(VLOOKUP(F195&amp;G195,#REF!,19,FALSE),0)</f>
        <v>0</v>
      </c>
    </row>
    <row r="196" spans="7:11" x14ac:dyDescent="0.2">
      <c r="G196" s="11" t="s">
        <v>182</v>
      </c>
      <c r="H196" s="8">
        <v>0</v>
      </c>
      <c r="I196" s="8">
        <f>IFERROR(VLOOKUP(F196&amp;G196,#REF!,8,FALSE),0)</f>
        <v>0</v>
      </c>
      <c r="J196" s="8">
        <f>IFERROR(VLOOKUP(F196&amp;G196,#REF!,14,FALSE),0)</f>
        <v>0</v>
      </c>
      <c r="K196" s="8">
        <f>IFERROR(VLOOKUP(F196&amp;G196,#REF!,19,FALSE),0)</f>
        <v>0</v>
      </c>
    </row>
    <row r="197" spans="7:11" x14ac:dyDescent="0.2">
      <c r="G197" s="11" t="s">
        <v>183</v>
      </c>
      <c r="H197" s="8">
        <v>0</v>
      </c>
      <c r="I197" s="8">
        <f>IFERROR(VLOOKUP(F197&amp;G197,#REF!,8,FALSE),0)</f>
        <v>0</v>
      </c>
      <c r="J197" s="8">
        <f>IFERROR(VLOOKUP(F197&amp;G197,#REF!,14,FALSE),0)</f>
        <v>0</v>
      </c>
      <c r="K197" s="8">
        <f>IFERROR(VLOOKUP(F197&amp;G197,#REF!,19,FALSE),0)</f>
        <v>0</v>
      </c>
    </row>
    <row r="198" spans="7:11" x14ac:dyDescent="0.2">
      <c r="G198" s="11" t="s">
        <v>184</v>
      </c>
      <c r="H198" s="8">
        <v>0</v>
      </c>
      <c r="I198" s="8">
        <f>IFERROR(VLOOKUP(F198&amp;G198,#REF!,8,FALSE),0)</f>
        <v>0</v>
      </c>
      <c r="J198" s="8">
        <f>IFERROR(VLOOKUP(F198&amp;G198,#REF!,14,FALSE),0)</f>
        <v>0</v>
      </c>
      <c r="K198" s="8">
        <f>IFERROR(VLOOKUP(F198&amp;G198,#REF!,19,FALSE),0)</f>
        <v>0</v>
      </c>
    </row>
    <row r="199" spans="7:11" x14ac:dyDescent="0.2">
      <c r="G199" s="11" t="s">
        <v>185</v>
      </c>
      <c r="H199" s="8">
        <v>0</v>
      </c>
      <c r="I199" s="8">
        <f>IFERROR(VLOOKUP(F199&amp;G199,#REF!,8,FALSE),0)</f>
        <v>0</v>
      </c>
      <c r="J199" s="8">
        <f>IFERROR(VLOOKUP(F199&amp;G199,#REF!,14,FALSE),0)</f>
        <v>0</v>
      </c>
      <c r="K199" s="8">
        <f>IFERROR(VLOOKUP(F199&amp;G199,#REF!,19,FALSE),0)</f>
        <v>0</v>
      </c>
    </row>
    <row r="200" spans="7:11" x14ac:dyDescent="0.2">
      <c r="G200" s="11" t="s">
        <v>186</v>
      </c>
      <c r="H200" s="8">
        <v>0</v>
      </c>
      <c r="I200" s="8">
        <f>IFERROR(VLOOKUP(F200&amp;G200,#REF!,8,FALSE),0)</f>
        <v>0</v>
      </c>
      <c r="J200" s="8">
        <f>IFERROR(VLOOKUP(F200&amp;G200,#REF!,14,FALSE),0)</f>
        <v>0</v>
      </c>
      <c r="K200" s="8">
        <f>IFERROR(VLOOKUP(F200&amp;G200,#REF!,19,FALSE),0)</f>
        <v>0</v>
      </c>
    </row>
    <row r="201" spans="7:11" x14ac:dyDescent="0.25">
      <c r="I201" s="14">
        <f>SUM(I3:I200)</f>
        <v>863359300</v>
      </c>
      <c r="J201" s="14">
        <f>SUM(J3:J200)</f>
        <v>211270500</v>
      </c>
      <c r="K201" s="14">
        <f>SUM(K3:K200)</f>
        <v>159032600</v>
      </c>
    </row>
    <row r="204" spans="7:11" x14ac:dyDescent="0.25">
      <c r="I204" s="8">
        <v>26344659870.25</v>
      </c>
      <c r="J204" s="8">
        <v>20120909484.07</v>
      </c>
      <c r="K204" s="8">
        <v>18923646849.310001</v>
      </c>
    </row>
    <row r="206" spans="7:11" x14ac:dyDescent="0.25">
      <c r="I206" s="8">
        <f>I204-I201</f>
        <v>25481300570.25</v>
      </c>
      <c r="J206" s="8">
        <f>J204-J201</f>
        <v>19909638984.07</v>
      </c>
      <c r="K206" s="8">
        <f>K204-K201</f>
        <v>18764614249.310001</v>
      </c>
    </row>
  </sheetData>
  <autoFilter ref="B1:D155"/>
  <pageMargins left="0.7" right="0.7" top="0.75" bottom="0.75" header="0.3" footer="0.3"/>
  <pageSetup paperSize="9" orientation="portrait"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filterMode="1">
    <pageSetUpPr fitToPage="1"/>
  </sheetPr>
  <dimension ref="A1:I4"/>
  <sheetViews>
    <sheetView view="pageBreakPreview" zoomScale="85" zoomScaleNormal="85" zoomScaleSheetLayoutView="85" workbookViewId="0">
      <pane ySplit="2" topLeftCell="A3" activePane="bottomLeft" state="frozen"/>
      <selection pane="bottomLeft" activeCell="B90" sqref="B90"/>
    </sheetView>
  </sheetViews>
  <sheetFormatPr defaultRowHeight="15" x14ac:dyDescent="0.25"/>
  <cols>
    <col min="1" max="1" width="5.42578125" customWidth="1"/>
    <col min="2" max="2" width="72" customWidth="1"/>
    <col min="3" max="4" width="20" customWidth="1"/>
    <col min="5" max="6" width="21" customWidth="1"/>
    <col min="7" max="7" width="7.140625" customWidth="1"/>
    <col min="8" max="8" width="20.42578125" customWidth="1"/>
    <col min="9" max="9" width="17" style="25" customWidth="1"/>
  </cols>
  <sheetData>
    <row r="1" spans="1:9" ht="61.5" customHeight="1" x14ac:dyDescent="0.25">
      <c r="A1" s="103" t="s">
        <v>190</v>
      </c>
      <c r="B1" s="103"/>
      <c r="C1" s="103"/>
      <c r="D1" s="103"/>
      <c r="E1" s="103"/>
      <c r="F1" s="103"/>
      <c r="G1" s="103"/>
      <c r="H1" s="103"/>
      <c r="I1" s="103"/>
    </row>
    <row r="2" spans="1:9" ht="61.5" customHeight="1" x14ac:dyDescent="0.25">
      <c r="A2" s="15" t="s">
        <v>0</v>
      </c>
      <c r="B2" s="15" t="s">
        <v>16</v>
      </c>
      <c r="C2" s="17" t="s">
        <v>17</v>
      </c>
      <c r="D2" s="15" t="s">
        <v>18</v>
      </c>
      <c r="E2" s="16" t="s">
        <v>28</v>
      </c>
      <c r="F2" s="16" t="s">
        <v>20</v>
      </c>
      <c r="G2" s="16" t="s">
        <v>19</v>
      </c>
      <c r="H2" s="16" t="s">
        <v>21</v>
      </c>
      <c r="I2" s="16" t="s">
        <v>187</v>
      </c>
    </row>
    <row r="3" spans="1:9" ht="47.25" customHeight="1" x14ac:dyDescent="0.25">
      <c r="A3" s="23">
        <v>814</v>
      </c>
      <c r="B3" s="18" t="s">
        <v>29</v>
      </c>
      <c r="C3" s="19">
        <v>359030000</v>
      </c>
      <c r="D3" s="19">
        <v>317813800</v>
      </c>
      <c r="E3" s="19">
        <f>D3*0.08/0.92</f>
        <v>27635982.609999999</v>
      </c>
      <c r="F3" s="20">
        <v>0</v>
      </c>
      <c r="G3" s="21">
        <v>0.08</v>
      </c>
      <c r="H3" s="22" t="s">
        <v>189</v>
      </c>
      <c r="I3" s="24" t="s">
        <v>188</v>
      </c>
    </row>
    <row r="4" spans="1:9" ht="18.75" x14ac:dyDescent="0.3">
      <c r="B4" s="26"/>
    </row>
  </sheetData>
  <autoFilter ref="A2:I3">
    <filterColumn colId="3">
      <filters>
        <filter val="317 813 800,00"/>
      </filters>
    </filterColumn>
  </autoFilter>
  <sortState ref="A2:K61">
    <sortCondition ref="A2:A61"/>
  </sortState>
  <mergeCells count="1">
    <mergeCell ref="A1:I1"/>
  </mergeCells>
  <pageMargins left="0.70866141732283472" right="0.70866141732283472" top="0.74803149606299213" bottom="0.74803149606299213" header="0.31496062992125984" footer="0.31496062992125984"/>
  <pageSetup paperSize="9" scale="6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2024 - 2026</vt:lpstr>
      <vt:lpstr>data 2018</vt:lpstr>
      <vt:lpstr>для Старовойтовой</vt:lpstr>
      <vt:lpstr>'2024 - 2026'!Заголовки_для_печати</vt:lpstr>
      <vt:lpstr>'для Старовойтовой'!Заголовки_для_печати</vt:lpstr>
      <vt:lpstr>'2024 - 2026'!Область_печати</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Кулешов</dc:creator>
  <cp:lastModifiedBy>User</cp:lastModifiedBy>
  <cp:lastPrinted>2024-07-26T08:17:42Z</cp:lastPrinted>
  <dcterms:created xsi:type="dcterms:W3CDTF">2018-12-25T15:55:39Z</dcterms:created>
  <dcterms:modified xsi:type="dcterms:W3CDTF">2024-07-31T09:46:00Z</dcterms:modified>
</cp:coreProperties>
</file>