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0995"/>
  </bookViews>
  <sheets>
    <sheet name="прил 1" sheetId="3" r:id="rId1"/>
    <sheet name="прил 2" sheetId="4" r:id="rId2"/>
    <sheet name="прил 3" sheetId="5" r:id="rId3"/>
    <sheet name="прил 4" sheetId="6" r:id="rId4"/>
    <sheet name="прил 5" sheetId="7" r:id="rId5"/>
  </sheets>
  <definedNames>
    <definedName name="_xlnm.Print_Area" localSheetId="0">'прил 1'!$A$1:$L$30</definedName>
  </definedNames>
  <calcPr calcId="145621"/>
</workbook>
</file>

<file path=xl/calcChain.xml><?xml version="1.0" encoding="utf-8"?>
<calcChain xmlns="http://schemas.openxmlformats.org/spreadsheetml/2006/main">
  <c r="S18" i="4" l="1"/>
  <c r="S17" i="4"/>
  <c r="S16" i="4"/>
  <c r="S15" i="4"/>
  <c r="Q18" i="4"/>
  <c r="Q17" i="4"/>
  <c r="Q16" i="4"/>
  <c r="Q15" i="4"/>
  <c r="O18" i="4"/>
  <c r="O17" i="4"/>
  <c r="O16" i="4"/>
  <c r="G18" i="4"/>
  <c r="G17" i="4"/>
  <c r="G16" i="4"/>
  <c r="F18" i="4"/>
  <c r="F17" i="4"/>
  <c r="F16" i="4"/>
  <c r="F15" i="4"/>
  <c r="G12" i="3"/>
  <c r="G11" i="3"/>
  <c r="L18" i="4" l="1"/>
  <c r="L17" i="4"/>
  <c r="L16" i="4" l="1"/>
  <c r="J18" i="4"/>
  <c r="J17" i="4"/>
  <c r="J16" i="4" l="1"/>
  <c r="G10" i="3" l="1"/>
  <c r="G30" i="4" l="1"/>
  <c r="G15" i="4" s="1"/>
  <c r="K13" i="5" l="1"/>
  <c r="O30" i="4" l="1"/>
  <c r="O15" i="4" s="1"/>
  <c r="I12" i="7"/>
  <c r="H12" i="7"/>
  <c r="I11" i="7"/>
  <c r="H11" i="7"/>
  <c r="I10" i="7"/>
  <c r="H10" i="7"/>
  <c r="I9" i="7"/>
  <c r="H9" i="7"/>
  <c r="I8" i="7"/>
  <c r="H8" i="7"/>
  <c r="I7" i="7"/>
  <c r="H7" i="7"/>
  <c r="E17" i="5"/>
  <c r="E15" i="5"/>
  <c r="E14" i="5"/>
  <c r="E19" i="5"/>
  <c r="E18" i="5"/>
  <c r="E16" i="5"/>
  <c r="K12" i="5"/>
  <c r="J13" i="5"/>
  <c r="J12" i="5" s="1"/>
  <c r="I13" i="5"/>
  <c r="I12" i="5" s="1"/>
  <c r="F13" i="5"/>
  <c r="F12" i="5" s="1"/>
  <c r="D13" i="5"/>
  <c r="D12" i="5" s="1"/>
  <c r="E12" i="5"/>
  <c r="H30" i="3"/>
  <c r="I30" i="3" s="1"/>
  <c r="H29" i="3"/>
  <c r="I29" i="3" s="1"/>
  <c r="J28" i="3"/>
  <c r="H27" i="3"/>
  <c r="I27" i="3" s="1"/>
  <c r="H26" i="3"/>
  <c r="J25" i="3"/>
  <c r="H24" i="3"/>
  <c r="I24" i="3" s="1"/>
  <c r="H23" i="3"/>
  <c r="I23" i="3" s="1"/>
  <c r="J22" i="3"/>
  <c r="H20" i="3"/>
  <c r="I20" i="3" s="1"/>
  <c r="J19" i="3"/>
  <c r="H18" i="3"/>
  <c r="I18" i="3" s="1"/>
  <c r="H17" i="3"/>
  <c r="I17" i="3" s="1"/>
  <c r="J16" i="3"/>
  <c r="H15" i="3"/>
  <c r="H14" i="3"/>
  <c r="J13" i="3"/>
  <c r="I14" i="3" l="1"/>
  <c r="I11" i="3" s="1"/>
  <c r="H11" i="3"/>
  <c r="I15" i="3"/>
  <c r="I12" i="3" s="1"/>
  <c r="H12" i="3"/>
  <c r="H25" i="3"/>
  <c r="H16" i="3"/>
  <c r="I26" i="3"/>
  <c r="I25" i="3" s="1"/>
  <c r="I16" i="3"/>
  <c r="I22" i="3"/>
  <c r="H28" i="3"/>
  <c r="I19" i="3"/>
  <c r="I28" i="3"/>
  <c r="H13" i="3"/>
  <c r="H22" i="3"/>
  <c r="I13" i="3" l="1"/>
  <c r="I10" i="3"/>
  <c r="H10" i="3"/>
  <c r="A11" i="6"/>
  <c r="A12" i="6" s="1"/>
  <c r="A13" i="6" s="1"/>
  <c r="A14" i="6" s="1"/>
  <c r="A15" i="6" s="1"/>
</calcChain>
</file>

<file path=xl/sharedStrings.xml><?xml version="1.0" encoding="utf-8"?>
<sst xmlns="http://schemas.openxmlformats.org/spreadsheetml/2006/main" count="324" uniqueCount="112">
  <si>
    <t>Наименование объекта</t>
  </si>
  <si>
    <t>Приложение 1</t>
  </si>
  <si>
    <t>Характеристика объектов региональной программы по повышению качества водоснабжения</t>
  </si>
  <si>
    <t>№</t>
  </si>
  <si>
    <t>Объектная характеристика</t>
  </si>
  <si>
    <t>Финансово-экономическая характеристика</t>
  </si>
  <si>
    <t>Вид собственности на объект</t>
  </si>
  <si>
    <t>в том числе:</t>
  </si>
  <si>
    <t>федеральный  бюджет</t>
  </si>
  <si>
    <t>консолиди-рованный бюджет субъекта РФ</t>
  </si>
  <si>
    <t>внебюджет-ные средства</t>
  </si>
  <si>
    <t>тыс. руб.</t>
  </si>
  <si>
    <t>тыс. руб./ процент</t>
  </si>
  <si>
    <t>ПСД</t>
  </si>
  <si>
    <t>СМР</t>
  </si>
  <si>
    <t>Муниципальное образование</t>
  </si>
  <si>
    <t xml:space="preserve">Предельная (плановаястоимость работ) </t>
  </si>
  <si>
    <t>Вид строительства по объекту</t>
  </si>
  <si>
    <t>Брянская область</t>
  </si>
  <si>
    <t>Предельная (плановая) стоимость работ</t>
  </si>
  <si>
    <t>Значение показателя эффективности использования бюджетных средств</t>
  </si>
  <si>
    <t>Позиция объекта в рейтинге по показателю эффективности использования бюджетных средств</t>
  </si>
  <si>
    <t xml:space="preserve">Приложение№2 </t>
  </si>
  <si>
    <t>по подготовке государственных программ субъектов Российской Федерации</t>
  </si>
  <si>
    <t xml:space="preserve"> по повышению качества водоснабжения</t>
  </si>
  <si>
    <t>Финансовое обеспечение реализации региональной программы по повышению качества водоснабжения</t>
  </si>
  <si>
    <t>Муници-пальное образование</t>
  </si>
  <si>
    <t>Источники финансирования</t>
  </si>
  <si>
    <t>Объем средств на реализацию программных мероприятий</t>
  </si>
  <si>
    <t>За период реализации программы:</t>
  </si>
  <si>
    <t>2019 год</t>
  </si>
  <si>
    <t>2020 год</t>
  </si>
  <si>
    <t>2021 год</t>
  </si>
  <si>
    <t>2022 год</t>
  </si>
  <si>
    <t>2023 год</t>
  </si>
  <si>
    <t>2024 год</t>
  </si>
  <si>
    <t>&lt;1&gt;</t>
  </si>
  <si>
    <t>&lt;2&gt;</t>
  </si>
  <si>
    <t>Общая стоимость</t>
  </si>
  <si>
    <t>ФБ</t>
  </si>
  <si>
    <t>БС</t>
  </si>
  <si>
    <t>МБ</t>
  </si>
  <si>
    <t>ВБ</t>
  </si>
  <si>
    <t>Приложение 3</t>
  </si>
  <si>
    <t>Динамика достижения целевых показателей федерального проекта "Чистая вода" при реализации региональной программы по повышению качества водоснабжения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</si>
  <si>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</si>
  <si>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 xml:space="preserve">Прирост
доли (городского) населения, 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
</t>
  </si>
  <si>
    <t xml:space="preserve">График достижения целевого показателя </t>
  </si>
  <si>
    <t>человек</t>
  </si>
  <si>
    <t>%</t>
  </si>
  <si>
    <t>Доля населения Брянской области, обеспеченного качественной питьевой водой из систем централизованного водоснабжения</t>
  </si>
  <si>
    <t>Значение целевого показателя,  достигаемое в ходе реализации программы</t>
  </si>
  <si>
    <t xml:space="preserve">Приложение№4 </t>
  </si>
  <si>
    <t>Этапы реализации региональной программы по повышению качества водоснабжения</t>
  </si>
  <si>
    <t>№ п/п</t>
  </si>
  <si>
    <t>Вид работ по объекту</t>
  </si>
  <si>
    <t>Дата предоставления заказчику земельного участка</t>
  </si>
  <si>
    <t>Разработка проектной документации по объекту</t>
  </si>
  <si>
    <t>Выполнение строительно-монтажных работ по объекту</t>
  </si>
  <si>
    <t xml:space="preserve"> Дата заключения договора на проектирование </t>
  </si>
  <si>
    <t xml:space="preserve">Дата завершения проектных работ </t>
  </si>
  <si>
    <t xml:space="preserve">Дата заключения договора на строительство </t>
  </si>
  <si>
    <t>Плановая дата ввода объекта в эксплуатацию</t>
  </si>
  <si>
    <t>месяц/год</t>
  </si>
  <si>
    <t>Приложение №5</t>
  </si>
  <si>
    <t>Прогноз тарифных последствий реализации мероприятий региональной программы по повышению качества водоснабжения</t>
  </si>
  <si>
    <t>Наименование МО</t>
  </si>
  <si>
    <t>Эксплуатирующая организация</t>
  </si>
  <si>
    <t>Размер тарифа на услуги водоснабжения до реализации мероприятий</t>
  </si>
  <si>
    <t>Прогнозный размер тарифа на услуги водоснабжения после реализации мероприятий</t>
  </si>
  <si>
    <t>Прогнозная разница тарифа для потребителей</t>
  </si>
  <si>
    <t>Источник компенсации тарифной разницы для потребителей</t>
  </si>
  <si>
    <t>Примечание</t>
  </si>
  <si>
    <t>ОПФ</t>
  </si>
  <si>
    <t>Наименование</t>
  </si>
  <si>
    <t>рублей/куб.м.</t>
  </si>
  <si>
    <t>ИТОГО по Злынковскому району</t>
  </si>
  <si>
    <t>Злынковский район</t>
  </si>
  <si>
    <t>муниципальная</t>
  </si>
  <si>
    <t>реконструкция</t>
  </si>
  <si>
    <t>не требуется</t>
  </si>
  <si>
    <t>Муниципальное унитарное предприятие «Злынковский районный водоканал»</t>
  </si>
  <si>
    <t>Муниципальное казенное предприятие «Коммунальщик»</t>
  </si>
  <si>
    <t>Итого по Злынковскому району:</t>
  </si>
  <si>
    <t>в том числе:              ПД</t>
  </si>
  <si>
    <t>строительство</t>
  </si>
  <si>
    <t xml:space="preserve">Общая стоимость объекта, в том числе: </t>
  </si>
  <si>
    <t>ПД</t>
  </si>
  <si>
    <t>Целевой показатель: Брянской области </t>
  </si>
  <si>
    <t>x</t>
  </si>
  <si>
    <t>Суммарный прирост показателя  по Брянской области</t>
  </si>
  <si>
    <t>04.2021</t>
  </si>
  <si>
    <t>07.2021</t>
  </si>
  <si>
    <t>04.2022</t>
  </si>
  <si>
    <t>12.2022</t>
  </si>
  <si>
    <t>07.2022</t>
  </si>
  <si>
    <t>04.2023</t>
  </si>
  <si>
    <t>12.2023</t>
  </si>
  <si>
    <t>07.2023</t>
  </si>
  <si>
    <t>04.2024</t>
  </si>
  <si>
    <t>12.2024</t>
  </si>
  <si>
    <t>Муниципальное унитарное предприятие</t>
  </si>
  <si>
    <t>Муниципальное казенное предприятие</t>
  </si>
  <si>
    <t>Реконструкция артезианской скважины в д. Карпиловка Злынковского района Брянской области</t>
  </si>
  <si>
    <t>Реконструкция системы водоснабжения в с. Денисковичи Злынковского района Брянской области</t>
  </si>
  <si>
    <t>Строительство станции  обезжелезивания воды на артезианских скважинах №6 и №7 по ул. Дачная, п. Вышков Злынковского района Брянской области</t>
  </si>
  <si>
    <t>Реконструкция системы водоснабжения в с. Большие Щербиничи Злынковского района Брянской области</t>
  </si>
  <si>
    <t>Реконструкция артезианской скважины в с. Лысые Злынковского района Брянской области</t>
  </si>
  <si>
    <t>Реконструкция артезианской скважины в с .Лысые Злынковского района Брянской области</t>
  </si>
  <si>
    <t>Реконструкция системы водоснабжения в  с. Денисковичи Злынковского района Брянской области</t>
  </si>
  <si>
    <t>Реконструкция системы водоснабжения  в  с. Большие Щербиничи Злынковского района Брянской области</t>
  </si>
  <si>
    <t>Реконструкция системы водоснабжения в д. Кожановка Злынковского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</si>
</sst>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"/>
    <numFmt numFmtId="166" formatCode="#,##0.00000"/>
    <numFmt numFmtId="167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7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1" fontId="2" fillId="0" borderId="0" xfId="0" applyNumberFormat="1" applyFont="1"/>
    <xf numFmtId="1" fontId="2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vertical="center" wrapText="1"/>
    </xf>
    <xf numFmtId="0" fontId="3" fillId="2" borderId="0" xfId="0" applyFont="1" applyFill="1"/>
    <xf numFmtId="2" fontId="2" fillId="0" borderId="1" xfId="0" applyNumberFormat="1" applyFont="1" applyBorder="1" applyAlignment="1">
      <alignment horizontal="center" wrapText="1"/>
    </xf>
    <xf numFmtId="2" fontId="2" fillId="0" borderId="0" xfId="0" applyNumberFormat="1" applyFont="1"/>
    <xf numFmtId="0" fontId="7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NumberFormat="1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wrapText="1"/>
    </xf>
    <xf numFmtId="0" fontId="8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0" borderId="0" xfId="0" applyFont="1"/>
    <xf numFmtId="0" fontId="8" fillId="2" borderId="0" xfId="0" applyFont="1" applyFill="1"/>
    <xf numFmtId="0" fontId="0" fillId="0" borderId="0" xfId="0" applyFill="1"/>
    <xf numFmtId="0" fontId="13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164" fontId="3" fillId="2" borderId="0" xfId="0" applyNumberFormat="1" applyFont="1" applyFill="1"/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18" fillId="2" borderId="16" xfId="0" applyFont="1" applyFill="1" applyBorder="1" applyAlignment="1" applyProtection="1">
      <alignment horizontal="center" vertical="top" wrapText="1"/>
    </xf>
    <xf numFmtId="0" fontId="17" fillId="2" borderId="16" xfId="0" applyFont="1" applyFill="1" applyBorder="1" applyAlignment="1" applyProtection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2" fontId="15" fillId="2" borderId="17" xfId="0" applyNumberFormat="1" applyFont="1" applyFill="1" applyBorder="1" applyAlignment="1">
      <alignment horizontal="right"/>
    </xf>
    <xf numFmtId="0" fontId="15" fillId="2" borderId="17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4" fontId="19" fillId="2" borderId="17" xfId="0" applyNumberFormat="1" applyFont="1" applyFill="1" applyBorder="1" applyAlignment="1">
      <alignment horizontal="center" wrapText="1"/>
    </xf>
    <xf numFmtId="3" fontId="19" fillId="2" borderId="17" xfId="0" applyNumberFormat="1" applyFont="1" applyFill="1" applyBorder="1" applyAlignment="1">
      <alignment horizontal="center" wrapText="1"/>
    </xf>
    <xf numFmtId="3" fontId="15" fillId="2" borderId="17" xfId="0" applyNumberFormat="1" applyFont="1" applyFill="1" applyBorder="1" applyAlignment="1">
      <alignment horizontal="center" wrapText="1"/>
    </xf>
    <xf numFmtId="2" fontId="15" fillId="2" borderId="17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10" fontId="15" fillId="0" borderId="1" xfId="1" applyNumberFormat="1" applyFont="1" applyFill="1" applyBorder="1" applyAlignment="1">
      <alignment horizontal="center" vertical="center" wrapText="1"/>
    </xf>
    <xf numFmtId="0" fontId="21" fillId="0" borderId="6" xfId="0" applyFont="1" applyFill="1" applyBorder="1"/>
    <xf numFmtId="0" fontId="21" fillId="0" borderId="1" xfId="0" applyFont="1" applyFill="1" applyBorder="1"/>
    <xf numFmtId="166" fontId="7" fillId="0" borderId="0" xfId="0" applyNumberFormat="1" applyFont="1"/>
    <xf numFmtId="4" fontId="15" fillId="0" borderId="17" xfId="0" applyNumberFormat="1" applyFont="1" applyFill="1" applyBorder="1" applyAlignment="1">
      <alignment horizontal="right"/>
    </xf>
    <xf numFmtId="2" fontId="15" fillId="0" borderId="17" xfId="0" applyNumberFormat="1" applyFont="1" applyFill="1" applyBorder="1" applyAlignment="1">
      <alignment horizontal="right"/>
    </xf>
    <xf numFmtId="166" fontId="15" fillId="0" borderId="17" xfId="0" applyNumberFormat="1" applyFont="1" applyFill="1" applyBorder="1" applyAlignment="1">
      <alignment horizontal="right"/>
    </xf>
    <xf numFmtId="2" fontId="7" fillId="0" borderId="4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/>
    </xf>
    <xf numFmtId="2" fontId="20" fillId="0" borderId="17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wrapText="1"/>
    </xf>
    <xf numFmtId="166" fontId="17" fillId="2" borderId="16" xfId="0" applyNumberFormat="1" applyFont="1" applyFill="1" applyBorder="1" applyAlignment="1" applyProtection="1">
      <alignment horizontal="right" vertical="top" wrapText="1"/>
      <protection locked="0"/>
    </xf>
    <xf numFmtId="166" fontId="17" fillId="2" borderId="16" xfId="0" applyNumberFormat="1" applyFont="1" applyFill="1" applyBorder="1" applyAlignment="1" applyProtection="1">
      <alignment vertical="top" wrapText="1"/>
      <protection locked="0"/>
    </xf>
    <xf numFmtId="167" fontId="17" fillId="2" borderId="16" xfId="0" applyNumberFormat="1" applyFont="1" applyFill="1" applyBorder="1" applyAlignment="1" applyProtection="1">
      <alignment horizontal="right" vertical="top" wrapText="1"/>
      <protection locked="0"/>
    </xf>
    <xf numFmtId="167" fontId="17" fillId="2" borderId="16" xfId="0" applyNumberFormat="1" applyFont="1" applyFill="1" applyBorder="1" applyAlignment="1" applyProtection="1">
      <alignment vertical="top" wrapText="1"/>
      <protection locked="0"/>
    </xf>
    <xf numFmtId="167" fontId="15" fillId="2" borderId="1" xfId="0" applyNumberFormat="1" applyFont="1" applyFill="1" applyBorder="1" applyAlignment="1">
      <alignment horizontal="right" vertical="top" wrapText="1"/>
    </xf>
    <xf numFmtId="2" fontId="15" fillId="3" borderId="17" xfId="0" applyNumberFormat="1" applyFont="1" applyFill="1" applyBorder="1" applyAlignment="1">
      <alignment horizontal="right"/>
    </xf>
    <xf numFmtId="167" fontId="15" fillId="3" borderId="17" xfId="0" applyNumberFormat="1" applyFont="1" applyFill="1" applyBorder="1" applyAlignment="1">
      <alignment horizontal="right"/>
    </xf>
    <xf numFmtId="4" fontId="15" fillId="3" borderId="17" xfId="0" applyNumberFormat="1" applyFont="1" applyFill="1" applyBorder="1" applyAlignment="1">
      <alignment horizontal="right"/>
    </xf>
    <xf numFmtId="166" fontId="15" fillId="3" borderId="17" xfId="0" applyNumberFormat="1" applyFont="1" applyFill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167" fontId="17" fillId="3" borderId="16" xfId="0" applyNumberFormat="1" applyFont="1" applyFill="1" applyBorder="1" applyAlignment="1" applyProtection="1">
      <alignment horizontal="right" vertical="top" wrapText="1"/>
      <protection locked="0"/>
    </xf>
    <xf numFmtId="0" fontId="6" fillId="2" borderId="4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wrapText="1"/>
    </xf>
    <xf numFmtId="0" fontId="15" fillId="2" borderId="18" xfId="0" applyFont="1" applyFill="1" applyBorder="1" applyAlignment="1">
      <alignment horizontal="left" wrapText="1"/>
    </xf>
    <xf numFmtId="0" fontId="15" fillId="2" borderId="19" xfId="0" applyFont="1" applyFill="1" applyBorder="1" applyAlignment="1">
      <alignment horizontal="left" wrapText="1"/>
    </xf>
    <xf numFmtId="0" fontId="15" fillId="2" borderId="20" xfId="0" applyFont="1" applyFill="1" applyBorder="1" applyAlignment="1">
      <alignment horizontal="left" wrapText="1"/>
    </xf>
    <xf numFmtId="0" fontId="15" fillId="2" borderId="18" xfId="0" applyFont="1" applyFill="1" applyBorder="1" applyAlignment="1">
      <alignment horizontal="left" vertical="top" wrapText="1"/>
    </xf>
    <xf numFmtId="0" fontId="15" fillId="2" borderId="19" xfId="0" applyFont="1" applyFill="1" applyBorder="1" applyAlignment="1">
      <alignment horizontal="left" vertical="top" wrapText="1"/>
    </xf>
    <xf numFmtId="0" fontId="15" fillId="2" borderId="20" xfId="0" applyFont="1" applyFill="1" applyBorder="1" applyAlignment="1">
      <alignment horizontal="left" vertical="top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19" fillId="2" borderId="17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49" fontId="20" fillId="2" borderId="17" xfId="0" applyNumberFormat="1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6" fontId="15" fillId="2" borderId="1" xfId="0" applyNumberFormat="1" applyFont="1" applyFill="1" applyBorder="1" applyAlignment="1">
      <alignment vertical="top" wrapText="1"/>
    </xf>
    <xf numFmtId="166" fontId="15" fillId="2" borderId="1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view="pageBreakPreview" zoomScale="90" zoomScaleNormal="100" zoomScaleSheetLayoutView="90" workbookViewId="0">
      <selection activeCell="F16" sqref="F16"/>
    </sheetView>
  </sheetViews>
  <sheetFormatPr defaultColWidth="9.140625" defaultRowHeight="15" x14ac:dyDescent="0.25"/>
  <cols>
    <col min="1" max="1" width="4.7109375" style="2" customWidth="1"/>
    <col min="2" max="2" width="10.140625" style="2" customWidth="1"/>
    <col min="3" max="3" width="15.7109375" style="2" customWidth="1"/>
    <col min="4" max="4" width="10.28515625" style="2" customWidth="1"/>
    <col min="5" max="5" width="10.85546875" style="2" customWidth="1"/>
    <col min="6" max="6" width="12.140625" style="12" customWidth="1"/>
    <col min="7" max="7" width="13.140625" style="4" customWidth="1"/>
    <col min="8" max="8" width="15" style="4" customWidth="1"/>
    <col min="9" max="9" width="11.5703125" style="4" customWidth="1"/>
    <col min="10" max="10" width="8.28515625" style="4" customWidth="1"/>
    <col min="11" max="11" width="11.28515625" style="10" customWidth="1"/>
    <col min="12" max="12" width="10.85546875" style="2" customWidth="1"/>
    <col min="13" max="13" width="10" style="2" bestFit="1" customWidth="1"/>
    <col min="14" max="16384" width="9.140625" style="2"/>
  </cols>
  <sheetData>
    <row r="1" spans="1:13" ht="18.75" customHeight="1" x14ac:dyDescent="0.25">
      <c r="I1" s="7"/>
      <c r="J1" s="7"/>
      <c r="K1" s="107" t="s">
        <v>1</v>
      </c>
      <c r="L1" s="107"/>
      <c r="M1" s="1"/>
    </row>
    <row r="2" spans="1:13" ht="25.9" customHeight="1" x14ac:dyDescent="0.25">
      <c r="A2" s="107" t="s">
        <v>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3" ht="18.600000000000001" customHeight="1" x14ac:dyDescent="0.25">
      <c r="A3" s="107" t="s">
        <v>18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3" ht="18.600000000000001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8.9" customHeight="1" x14ac:dyDescent="0.25">
      <c r="A5" s="122" t="s">
        <v>3</v>
      </c>
      <c r="B5" s="122" t="s">
        <v>4</v>
      </c>
      <c r="C5" s="122"/>
      <c r="D5" s="122"/>
      <c r="E5" s="122"/>
      <c r="F5" s="122" t="s">
        <v>5</v>
      </c>
      <c r="G5" s="122"/>
      <c r="H5" s="122"/>
      <c r="I5" s="122"/>
      <c r="J5" s="122"/>
      <c r="K5" s="122"/>
      <c r="L5" s="122"/>
    </row>
    <row r="6" spans="1:13" ht="61.5" customHeight="1" x14ac:dyDescent="0.25">
      <c r="A6" s="122"/>
      <c r="B6" s="122" t="s">
        <v>15</v>
      </c>
      <c r="C6" s="122" t="s">
        <v>0</v>
      </c>
      <c r="D6" s="122" t="s">
        <v>6</v>
      </c>
      <c r="E6" s="122" t="s">
        <v>17</v>
      </c>
      <c r="F6" s="122" t="s">
        <v>16</v>
      </c>
      <c r="G6" s="122"/>
      <c r="H6" s="125" t="s">
        <v>7</v>
      </c>
      <c r="I6" s="125"/>
      <c r="J6" s="125"/>
      <c r="K6" s="124" t="s">
        <v>20</v>
      </c>
      <c r="L6" s="123" t="s">
        <v>21</v>
      </c>
    </row>
    <row r="7" spans="1:13" ht="74.25" customHeight="1" x14ac:dyDescent="0.25">
      <c r="A7" s="122"/>
      <c r="B7" s="122"/>
      <c r="C7" s="122"/>
      <c r="D7" s="122"/>
      <c r="E7" s="122"/>
      <c r="F7" s="122"/>
      <c r="G7" s="122"/>
      <c r="H7" s="6" t="s">
        <v>8</v>
      </c>
      <c r="I7" s="6" t="s">
        <v>9</v>
      </c>
      <c r="J7" s="6" t="s">
        <v>10</v>
      </c>
      <c r="K7" s="124"/>
      <c r="L7" s="123"/>
    </row>
    <row r="8" spans="1:13" ht="28.5" customHeight="1" x14ac:dyDescent="0.25">
      <c r="A8" s="122"/>
      <c r="B8" s="122"/>
      <c r="C8" s="122"/>
      <c r="D8" s="122"/>
      <c r="E8" s="122"/>
      <c r="F8" s="122" t="s">
        <v>11</v>
      </c>
      <c r="G8" s="122"/>
      <c r="H8" s="6" t="s">
        <v>11</v>
      </c>
      <c r="I8" s="6" t="s">
        <v>11</v>
      </c>
      <c r="J8" s="6" t="s">
        <v>11</v>
      </c>
      <c r="K8" s="9" t="s">
        <v>12</v>
      </c>
      <c r="L8" s="123"/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13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3">
        <v>12</v>
      </c>
    </row>
    <row r="10" spans="1:13" s="8" customFormat="1" ht="39.75" customHeight="1" x14ac:dyDescent="0.25">
      <c r="A10" s="109" t="s">
        <v>83</v>
      </c>
      <c r="B10" s="110"/>
      <c r="C10" s="110"/>
      <c r="D10" s="110"/>
      <c r="E10" s="111"/>
      <c r="F10" s="42" t="s">
        <v>19</v>
      </c>
      <c r="G10" s="165">
        <f>SUM(G11:G12)</f>
        <v>57450</v>
      </c>
      <c r="H10" s="165">
        <f>SUM(H11:H12)</f>
        <v>56306.745000000003</v>
      </c>
      <c r="I10" s="166">
        <f>SUM(I11:I12)</f>
        <v>1143.2549999999992</v>
      </c>
      <c r="J10" s="167">
        <v>0</v>
      </c>
      <c r="K10" s="118"/>
      <c r="L10" s="120"/>
      <c r="M10" s="37"/>
    </row>
    <row r="11" spans="1:13" s="8" customFormat="1" ht="27" customHeight="1" x14ac:dyDescent="0.25">
      <c r="A11" s="112"/>
      <c r="B11" s="113"/>
      <c r="C11" s="113"/>
      <c r="D11" s="113"/>
      <c r="E11" s="114"/>
      <c r="F11" s="42" t="s">
        <v>84</v>
      </c>
      <c r="G11" s="168">
        <f t="shared" ref="G11:I12" si="0">SUM(G14+G17+G20+G23+G26+G29)</f>
        <v>0</v>
      </c>
      <c r="H11" s="168">
        <f t="shared" si="0"/>
        <v>0</v>
      </c>
      <c r="I11" s="168">
        <f t="shared" si="0"/>
        <v>0</v>
      </c>
      <c r="J11" s="167">
        <v>0</v>
      </c>
      <c r="K11" s="119"/>
      <c r="L11" s="121"/>
      <c r="M11" s="37"/>
    </row>
    <row r="12" spans="1:13" s="8" customFormat="1" ht="21" customHeight="1" x14ac:dyDescent="0.25">
      <c r="A12" s="115"/>
      <c r="B12" s="116"/>
      <c r="C12" s="116"/>
      <c r="D12" s="116"/>
      <c r="E12" s="117"/>
      <c r="F12" s="43" t="s">
        <v>14</v>
      </c>
      <c r="G12" s="166">
        <f t="shared" si="0"/>
        <v>57450</v>
      </c>
      <c r="H12" s="168">
        <f t="shared" si="0"/>
        <v>56306.745000000003</v>
      </c>
      <c r="I12" s="169">
        <f t="shared" si="0"/>
        <v>1143.2549999999992</v>
      </c>
      <c r="J12" s="167">
        <v>0</v>
      </c>
      <c r="K12" s="119"/>
      <c r="L12" s="121"/>
      <c r="M12" s="37"/>
    </row>
    <row r="13" spans="1:13" ht="51" customHeight="1" x14ac:dyDescent="0.25">
      <c r="A13" s="108">
        <v>1</v>
      </c>
      <c r="B13" s="99" t="s">
        <v>77</v>
      </c>
      <c r="C13" s="102" t="s">
        <v>103</v>
      </c>
      <c r="D13" s="90" t="s">
        <v>78</v>
      </c>
      <c r="E13" s="90" t="s">
        <v>79</v>
      </c>
      <c r="F13" s="44" t="s">
        <v>86</v>
      </c>
      <c r="G13" s="79">
        <v>6500</v>
      </c>
      <c r="H13" s="80">
        <f t="shared" ref="H13:J13" si="1">SUM(H14:H15)</f>
        <v>6370.65</v>
      </c>
      <c r="I13" s="79">
        <f t="shared" si="1"/>
        <v>129.35000000000036</v>
      </c>
      <c r="J13" s="79">
        <f t="shared" si="1"/>
        <v>0</v>
      </c>
      <c r="K13" s="93">
        <v>5096.5200000000004</v>
      </c>
      <c r="L13" s="96">
        <v>3</v>
      </c>
    </row>
    <row r="14" spans="1:13" x14ac:dyDescent="0.25">
      <c r="A14" s="108"/>
      <c r="B14" s="100"/>
      <c r="C14" s="103"/>
      <c r="D14" s="91"/>
      <c r="E14" s="91"/>
      <c r="F14" s="45" t="s">
        <v>87</v>
      </c>
      <c r="G14" s="79">
        <v>0</v>
      </c>
      <c r="H14" s="80">
        <f>SUM(G14-G14*0.01-(G14-G14*0.01)*0.01)</f>
        <v>0</v>
      </c>
      <c r="I14" s="79">
        <f>SUM(G14-H14)</f>
        <v>0</v>
      </c>
      <c r="J14" s="79">
        <v>0</v>
      </c>
      <c r="K14" s="94"/>
      <c r="L14" s="105"/>
    </row>
    <row r="15" spans="1:13" ht="61.5" customHeight="1" x14ac:dyDescent="0.25">
      <c r="A15" s="108"/>
      <c r="B15" s="101"/>
      <c r="C15" s="104"/>
      <c r="D15" s="92"/>
      <c r="E15" s="92"/>
      <c r="F15" s="45" t="s">
        <v>14</v>
      </c>
      <c r="G15" s="79">
        <v>6500</v>
      </c>
      <c r="H15" s="80">
        <f>SUM(G15-G15*0.01-(G15-G15*0.01)*0.01)</f>
        <v>6370.65</v>
      </c>
      <c r="I15" s="79">
        <f>SUM(G15-H15)</f>
        <v>129.35000000000036</v>
      </c>
      <c r="J15" s="79">
        <v>0</v>
      </c>
      <c r="K15" s="95"/>
      <c r="L15" s="106">
        <v>3</v>
      </c>
    </row>
    <row r="16" spans="1:13" ht="24.75" customHeight="1" x14ac:dyDescent="0.25">
      <c r="A16" s="108">
        <v>2</v>
      </c>
      <c r="B16" s="99" t="s">
        <v>77</v>
      </c>
      <c r="C16" s="102" t="s">
        <v>108</v>
      </c>
      <c r="D16" s="90" t="s">
        <v>78</v>
      </c>
      <c r="E16" s="90" t="s">
        <v>79</v>
      </c>
      <c r="F16" s="44" t="s">
        <v>86</v>
      </c>
      <c r="G16" s="81">
        <v>7500</v>
      </c>
      <c r="H16" s="82">
        <f t="shared" ref="H16:J16" si="2">SUM(H17:H18)</f>
        <v>7350.75</v>
      </c>
      <c r="I16" s="81">
        <f t="shared" si="2"/>
        <v>149.25</v>
      </c>
      <c r="J16" s="81">
        <f t="shared" si="2"/>
        <v>0</v>
      </c>
      <c r="K16" s="93">
        <v>1178.0048099999999</v>
      </c>
      <c r="L16" s="96">
        <v>2</v>
      </c>
    </row>
    <row r="17" spans="1:12" ht="24.75" customHeight="1" x14ac:dyDescent="0.25">
      <c r="A17" s="108"/>
      <c r="B17" s="100"/>
      <c r="C17" s="103"/>
      <c r="D17" s="91"/>
      <c r="E17" s="91"/>
      <c r="F17" s="45" t="s">
        <v>87</v>
      </c>
      <c r="G17" s="81">
        <v>0</v>
      </c>
      <c r="H17" s="82">
        <f>SUM(G17-G17*0.01-(G17-G17*0.01)*0.01)</f>
        <v>0</v>
      </c>
      <c r="I17" s="81">
        <f>SUM(G17-H17)</f>
        <v>0</v>
      </c>
      <c r="J17" s="81">
        <v>0</v>
      </c>
      <c r="K17" s="94"/>
      <c r="L17" s="105">
        <v>5</v>
      </c>
    </row>
    <row r="18" spans="1:12" ht="48" customHeight="1" x14ac:dyDescent="0.25">
      <c r="A18" s="108"/>
      <c r="B18" s="101"/>
      <c r="C18" s="104"/>
      <c r="D18" s="92"/>
      <c r="E18" s="92"/>
      <c r="F18" s="45" t="s">
        <v>14</v>
      </c>
      <c r="G18" s="83">
        <v>7500</v>
      </c>
      <c r="H18" s="82">
        <f>SUM(G18-G18*0.01-(G18-G18*0.01)*0.01)</f>
        <v>7350.75</v>
      </c>
      <c r="I18" s="81">
        <f>SUM(G18-H18)</f>
        <v>149.25</v>
      </c>
      <c r="J18" s="81">
        <v>0</v>
      </c>
      <c r="K18" s="94"/>
      <c r="L18" s="106"/>
    </row>
    <row r="19" spans="1:12" ht="51" customHeight="1" x14ac:dyDescent="0.25">
      <c r="A19" s="90">
        <v>3</v>
      </c>
      <c r="B19" s="99" t="s">
        <v>77</v>
      </c>
      <c r="C19" s="102" t="s">
        <v>109</v>
      </c>
      <c r="D19" s="90" t="s">
        <v>78</v>
      </c>
      <c r="E19" s="90" t="s">
        <v>79</v>
      </c>
      <c r="F19" s="44" t="s">
        <v>86</v>
      </c>
      <c r="G19" s="81">
        <v>11650</v>
      </c>
      <c r="H19" s="82">
        <v>11418.165000000001</v>
      </c>
      <c r="I19" s="81">
        <f t="shared" ref="I19:J19" si="3">SUM(I20:I21)</f>
        <v>231.83500000000001</v>
      </c>
      <c r="J19" s="81">
        <f t="shared" si="3"/>
        <v>0</v>
      </c>
      <c r="K19" s="93">
        <v>1096.84582</v>
      </c>
      <c r="L19" s="96">
        <v>1</v>
      </c>
    </row>
    <row r="20" spans="1:12" ht="15" customHeight="1" x14ac:dyDescent="0.25">
      <c r="A20" s="91"/>
      <c r="B20" s="100"/>
      <c r="C20" s="103"/>
      <c r="D20" s="91"/>
      <c r="E20" s="91"/>
      <c r="F20" s="45" t="s">
        <v>87</v>
      </c>
      <c r="G20" s="81">
        <v>0</v>
      </c>
      <c r="H20" s="82">
        <f>SUM(G20-G20*0.01-(G20-G20*0.01)*0.01)</f>
        <v>0</v>
      </c>
      <c r="I20" s="81">
        <f>SUM(G20-H20)</f>
        <v>0</v>
      </c>
      <c r="J20" s="81">
        <v>0</v>
      </c>
      <c r="K20" s="94"/>
      <c r="L20" s="97"/>
    </row>
    <row r="21" spans="1:12" ht="21.75" customHeight="1" x14ac:dyDescent="0.25">
      <c r="A21" s="92"/>
      <c r="B21" s="101"/>
      <c r="C21" s="104"/>
      <c r="D21" s="92"/>
      <c r="E21" s="92"/>
      <c r="F21" s="45" t="s">
        <v>14</v>
      </c>
      <c r="G21" s="83">
        <v>11650</v>
      </c>
      <c r="H21" s="82">
        <v>11418.165000000001</v>
      </c>
      <c r="I21" s="81">
        <v>231.83500000000001</v>
      </c>
      <c r="J21" s="81">
        <v>0</v>
      </c>
      <c r="K21" s="95"/>
      <c r="L21" s="98"/>
    </row>
    <row r="22" spans="1:12" ht="24.75" customHeight="1" x14ac:dyDescent="0.25">
      <c r="A22" s="90">
        <v>4</v>
      </c>
      <c r="B22" s="99" t="s">
        <v>77</v>
      </c>
      <c r="C22" s="102" t="s">
        <v>105</v>
      </c>
      <c r="D22" s="90" t="s">
        <v>78</v>
      </c>
      <c r="E22" s="90" t="s">
        <v>85</v>
      </c>
      <c r="F22" s="44" t="s">
        <v>86</v>
      </c>
      <c r="G22" s="81">
        <v>8000</v>
      </c>
      <c r="H22" s="82">
        <f t="shared" ref="H22:J22" si="4">SUM(H23:H24)</f>
        <v>7840.8</v>
      </c>
      <c r="I22" s="81">
        <f t="shared" si="4"/>
        <v>159.19999999999982</v>
      </c>
      <c r="J22" s="81">
        <f t="shared" si="4"/>
        <v>0</v>
      </c>
      <c r="K22" s="93">
        <v>7840.8</v>
      </c>
      <c r="L22" s="96">
        <v>4</v>
      </c>
    </row>
    <row r="23" spans="1:12" ht="24.75" customHeight="1" x14ac:dyDescent="0.25">
      <c r="A23" s="91"/>
      <c r="B23" s="100"/>
      <c r="C23" s="103"/>
      <c r="D23" s="91"/>
      <c r="E23" s="91"/>
      <c r="F23" s="45" t="s">
        <v>87</v>
      </c>
      <c r="G23" s="81">
        <v>0</v>
      </c>
      <c r="H23" s="82">
        <f>SUM(G23-G23*0.01-(G23-G23*0.01)*0.01)</f>
        <v>0</v>
      </c>
      <c r="I23" s="81">
        <f>SUM(G23-H23)</f>
        <v>0</v>
      </c>
      <c r="J23" s="81">
        <v>0</v>
      </c>
      <c r="K23" s="94"/>
      <c r="L23" s="105">
        <v>2</v>
      </c>
    </row>
    <row r="24" spans="1:12" ht="90.75" customHeight="1" x14ac:dyDescent="0.25">
      <c r="A24" s="92"/>
      <c r="B24" s="101"/>
      <c r="C24" s="104"/>
      <c r="D24" s="92"/>
      <c r="E24" s="92"/>
      <c r="F24" s="45" t="s">
        <v>14</v>
      </c>
      <c r="G24" s="83">
        <v>8000</v>
      </c>
      <c r="H24" s="82">
        <f>SUM(G24-G24*0.01-(G24-G24*0.01)*0.01)</f>
        <v>7840.8</v>
      </c>
      <c r="I24" s="81">
        <f>SUM(G24-H24)</f>
        <v>159.19999999999982</v>
      </c>
      <c r="J24" s="81">
        <v>0</v>
      </c>
      <c r="K24" s="95"/>
      <c r="L24" s="106"/>
    </row>
    <row r="25" spans="1:12" ht="51" customHeight="1" x14ac:dyDescent="0.25">
      <c r="A25" s="90">
        <v>5</v>
      </c>
      <c r="B25" s="99" t="s">
        <v>77</v>
      </c>
      <c r="C25" s="102" t="s">
        <v>110</v>
      </c>
      <c r="D25" s="90" t="s">
        <v>78</v>
      </c>
      <c r="E25" s="90" t="s">
        <v>79</v>
      </c>
      <c r="F25" s="44" t="s">
        <v>86</v>
      </c>
      <c r="G25" s="81">
        <v>11000</v>
      </c>
      <c r="H25" s="82">
        <f t="shared" ref="H25:J25" si="5">SUM(H26:H27)</f>
        <v>10781.1</v>
      </c>
      <c r="I25" s="81">
        <f t="shared" si="5"/>
        <v>218.89999999999964</v>
      </c>
      <c r="J25" s="81">
        <f t="shared" si="5"/>
        <v>0</v>
      </c>
      <c r="K25" s="93">
        <v>12989.277110000001</v>
      </c>
      <c r="L25" s="96">
        <v>5</v>
      </c>
    </row>
    <row r="26" spans="1:12" ht="24.75" customHeight="1" x14ac:dyDescent="0.25">
      <c r="A26" s="91"/>
      <c r="B26" s="100"/>
      <c r="C26" s="103"/>
      <c r="D26" s="91"/>
      <c r="E26" s="91"/>
      <c r="F26" s="45" t="s">
        <v>87</v>
      </c>
      <c r="G26" s="81">
        <v>0</v>
      </c>
      <c r="H26" s="82">
        <f>SUM(G26-G26*0.01-(G26-G26*0.01)*0.01)</f>
        <v>0</v>
      </c>
      <c r="I26" s="81">
        <f>SUM(G26-H26)</f>
        <v>0</v>
      </c>
      <c r="J26" s="81">
        <v>0</v>
      </c>
      <c r="K26" s="94"/>
      <c r="L26" s="105"/>
    </row>
    <row r="27" spans="1:12" ht="24.75" customHeight="1" x14ac:dyDescent="0.25">
      <c r="A27" s="92"/>
      <c r="B27" s="101"/>
      <c r="C27" s="104"/>
      <c r="D27" s="92"/>
      <c r="E27" s="92"/>
      <c r="F27" s="45" t="s">
        <v>14</v>
      </c>
      <c r="G27" s="83">
        <v>11000</v>
      </c>
      <c r="H27" s="82">
        <f>SUM(G27-G27*0.01-(G27-G27*0.01)*0.01)</f>
        <v>10781.1</v>
      </c>
      <c r="I27" s="81">
        <f>SUM(G27-H27)</f>
        <v>218.89999999999964</v>
      </c>
      <c r="J27" s="81">
        <v>0</v>
      </c>
      <c r="K27" s="95"/>
      <c r="L27" s="106"/>
    </row>
    <row r="28" spans="1:12" ht="24.75" customHeight="1" x14ac:dyDescent="0.25">
      <c r="A28" s="46">
        <v>6</v>
      </c>
      <c r="B28" s="99" t="s">
        <v>77</v>
      </c>
      <c r="C28" s="102" t="s">
        <v>111</v>
      </c>
      <c r="D28" s="90" t="s">
        <v>78</v>
      </c>
      <c r="E28" s="90" t="s">
        <v>79</v>
      </c>
      <c r="F28" s="44" t="s">
        <v>86</v>
      </c>
      <c r="G28" s="81">
        <v>12800</v>
      </c>
      <c r="H28" s="82">
        <f t="shared" ref="H28:J28" si="6">SUM(H29:H30)</f>
        <v>12545.28</v>
      </c>
      <c r="I28" s="81">
        <f t="shared" si="6"/>
        <v>254.71999999999935</v>
      </c>
      <c r="J28" s="81">
        <f t="shared" si="6"/>
        <v>0</v>
      </c>
      <c r="K28" s="93">
        <v>15114.795179999999</v>
      </c>
      <c r="L28" s="96">
        <v>6</v>
      </c>
    </row>
    <row r="29" spans="1:12" ht="24.75" customHeight="1" x14ac:dyDescent="0.25">
      <c r="A29" s="46"/>
      <c r="B29" s="100"/>
      <c r="C29" s="103"/>
      <c r="D29" s="91"/>
      <c r="E29" s="91"/>
      <c r="F29" s="45" t="s">
        <v>87</v>
      </c>
      <c r="G29" s="81">
        <v>0</v>
      </c>
      <c r="H29" s="82">
        <f>SUM(G29-G29*0.01-(G29-G29*0.01)*0.01)</f>
        <v>0</v>
      </c>
      <c r="I29" s="81">
        <f>SUM(G29-H29)</f>
        <v>0</v>
      </c>
      <c r="J29" s="81">
        <v>0</v>
      </c>
      <c r="K29" s="94"/>
      <c r="L29" s="105"/>
    </row>
    <row r="30" spans="1:12" ht="39.75" customHeight="1" x14ac:dyDescent="0.25">
      <c r="A30" s="46"/>
      <c r="B30" s="101"/>
      <c r="C30" s="104"/>
      <c r="D30" s="92"/>
      <c r="E30" s="92"/>
      <c r="F30" s="45" t="s">
        <v>14</v>
      </c>
      <c r="G30" s="83">
        <v>12800</v>
      </c>
      <c r="H30" s="82">
        <f>SUM(G30-G30*0.01-(G30-G30*0.01)*0.01)</f>
        <v>12545.28</v>
      </c>
      <c r="I30" s="81">
        <f>SUM(G30-H30)</f>
        <v>254.71999999999935</v>
      </c>
      <c r="J30" s="81">
        <v>0</v>
      </c>
      <c r="K30" s="95"/>
      <c r="L30" s="106">
        <v>6</v>
      </c>
    </row>
  </sheetData>
  <mergeCells count="59">
    <mergeCell ref="K28:K30"/>
    <mergeCell ref="L28:L30"/>
    <mergeCell ref="B28:B30"/>
    <mergeCell ref="C28:C30"/>
    <mergeCell ref="D28:D30"/>
    <mergeCell ref="E28:E30"/>
    <mergeCell ref="A3:L3"/>
    <mergeCell ref="B5:E5"/>
    <mergeCell ref="F5:L5"/>
    <mergeCell ref="L6:L8"/>
    <mergeCell ref="F8:G8"/>
    <mergeCell ref="K6:K7"/>
    <mergeCell ref="H6:J6"/>
    <mergeCell ref="F6:G7"/>
    <mergeCell ref="E6:E8"/>
    <mergeCell ref="D6:D8"/>
    <mergeCell ref="C6:C8"/>
    <mergeCell ref="B6:B8"/>
    <mergeCell ref="A5:A8"/>
    <mergeCell ref="E25:E27"/>
    <mergeCell ref="K1:L1"/>
    <mergeCell ref="A13:A15"/>
    <mergeCell ref="A16:A18"/>
    <mergeCell ref="A19:A21"/>
    <mergeCell ref="A22:A24"/>
    <mergeCell ref="A10:E12"/>
    <mergeCell ref="K10:K12"/>
    <mergeCell ref="L10:L12"/>
    <mergeCell ref="K16:K18"/>
    <mergeCell ref="L16:L18"/>
    <mergeCell ref="A2:L2"/>
    <mergeCell ref="K13:K15"/>
    <mergeCell ref="L13:L15"/>
    <mergeCell ref="K22:K24"/>
    <mergeCell ref="L22:L24"/>
    <mergeCell ref="B16:B18"/>
    <mergeCell ref="C16:C18"/>
    <mergeCell ref="D16:D18"/>
    <mergeCell ref="E16:E18"/>
    <mergeCell ref="B13:B15"/>
    <mergeCell ref="C13:C15"/>
    <mergeCell ref="D13:D15"/>
    <mergeCell ref="E13:E15"/>
    <mergeCell ref="A25:A27"/>
    <mergeCell ref="K19:K21"/>
    <mergeCell ref="L19:L21"/>
    <mergeCell ref="B22:B24"/>
    <mergeCell ref="C22:C24"/>
    <mergeCell ref="D22:D24"/>
    <mergeCell ref="E22:E24"/>
    <mergeCell ref="B19:B21"/>
    <mergeCell ref="C19:C21"/>
    <mergeCell ref="D19:D21"/>
    <mergeCell ref="E19:E21"/>
    <mergeCell ref="K25:K27"/>
    <mergeCell ref="L25:L27"/>
    <mergeCell ref="B25:B27"/>
    <mergeCell ref="C25:C27"/>
    <mergeCell ref="D25:D27"/>
  </mergeCells>
  <pageMargins left="0" right="0" top="0" bottom="0" header="0" footer="0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opLeftCell="A29" workbookViewId="0">
      <selection activeCell="S49" sqref="A7:S49"/>
    </sheetView>
  </sheetViews>
  <sheetFormatPr defaultRowHeight="15" x14ac:dyDescent="0.25"/>
  <cols>
    <col min="1" max="1" width="4.85546875" style="17" customWidth="1"/>
    <col min="2" max="2" width="14.5703125" style="17" customWidth="1"/>
    <col min="3" max="3" width="22.28515625" style="11" customWidth="1"/>
    <col min="4" max="4" width="4.28515625" style="11" customWidth="1"/>
    <col min="5" max="5" width="12" style="11" bestFit="1" customWidth="1"/>
    <col min="6" max="6" width="12.140625" style="11" bestFit="1" customWidth="1"/>
    <col min="7" max="7" width="13.140625" style="11" bestFit="1" customWidth="1"/>
    <col min="8" max="8" width="9.5703125" style="11" bestFit="1" customWidth="1"/>
    <col min="9" max="9" width="10.28515625" style="11" customWidth="1"/>
    <col min="10" max="10" width="9.5703125" style="11" bestFit="1" customWidth="1"/>
    <col min="11" max="11" width="10.85546875" style="11" customWidth="1"/>
    <col min="12" max="12" width="9.42578125" style="11" bestFit="1" customWidth="1"/>
    <col min="13" max="16" width="12.140625" style="11" bestFit="1" customWidth="1"/>
    <col min="17" max="17" width="12.140625" style="19" bestFit="1" customWidth="1"/>
    <col min="18" max="19" width="12.140625" style="11" bestFit="1" customWidth="1"/>
    <col min="20" max="20" width="9.140625" style="11"/>
    <col min="21" max="21" width="12" style="11" bestFit="1" customWidth="1"/>
    <col min="22" max="22" width="11" style="11" bestFit="1" customWidth="1"/>
    <col min="23" max="16384" width="9.140625" style="11"/>
  </cols>
  <sheetData>
    <row r="1" spans="1:22" x14ac:dyDescent="0.25">
      <c r="O1" s="138" t="s">
        <v>22</v>
      </c>
      <c r="P1" s="138"/>
      <c r="Q1" s="138"/>
      <c r="R1" s="138"/>
      <c r="S1" s="138"/>
    </row>
    <row r="2" spans="1:22" x14ac:dyDescent="0.25">
      <c r="O2" s="18"/>
    </row>
    <row r="3" spans="1:22" x14ac:dyDescent="0.25">
      <c r="N3" s="139" t="s">
        <v>23</v>
      </c>
      <c r="O3" s="139"/>
      <c r="P3" s="139"/>
      <c r="Q3" s="139"/>
      <c r="R3" s="139"/>
      <c r="S3" s="139"/>
    </row>
    <row r="4" spans="1:22" x14ac:dyDescent="0.25">
      <c r="O4" s="140" t="s">
        <v>24</v>
      </c>
      <c r="P4" s="140"/>
      <c r="Q4" s="140"/>
      <c r="R4" s="140"/>
      <c r="S4" s="140"/>
    </row>
    <row r="7" spans="1:22" x14ac:dyDescent="0.25">
      <c r="A7" s="137" t="s">
        <v>25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</row>
    <row r="8" spans="1:22" x14ac:dyDescent="0.25">
      <c r="A8" s="141" t="s">
        <v>18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</row>
    <row r="9" spans="1:22" x14ac:dyDescent="0.25">
      <c r="A9" s="137" t="s">
        <v>3</v>
      </c>
      <c r="B9" s="137" t="s">
        <v>26</v>
      </c>
      <c r="C9" s="137" t="s">
        <v>0</v>
      </c>
      <c r="D9" s="137" t="s">
        <v>27</v>
      </c>
      <c r="E9" s="137"/>
      <c r="F9" s="137" t="s">
        <v>28</v>
      </c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</row>
    <row r="10" spans="1:22" x14ac:dyDescent="0.25">
      <c r="A10" s="137"/>
      <c r="B10" s="137"/>
      <c r="C10" s="137"/>
      <c r="D10" s="137"/>
      <c r="E10" s="137"/>
      <c r="F10" s="137" t="s">
        <v>29</v>
      </c>
      <c r="G10" s="137"/>
      <c r="H10" s="137" t="s">
        <v>30</v>
      </c>
      <c r="I10" s="137"/>
      <c r="J10" s="137" t="s">
        <v>31</v>
      </c>
      <c r="K10" s="137"/>
      <c r="L10" s="137" t="s">
        <v>32</v>
      </c>
      <c r="M10" s="137"/>
      <c r="N10" s="137" t="s">
        <v>33</v>
      </c>
      <c r="O10" s="137"/>
      <c r="P10" s="137" t="s">
        <v>34</v>
      </c>
      <c r="Q10" s="137"/>
      <c r="R10" s="137" t="s">
        <v>35</v>
      </c>
      <c r="S10" s="137"/>
    </row>
    <row r="11" spans="1:22" x14ac:dyDescent="0.25">
      <c r="A11" s="137"/>
      <c r="B11" s="137"/>
      <c r="C11" s="137"/>
      <c r="D11" s="137"/>
      <c r="E11" s="137"/>
      <c r="F11" s="137"/>
      <c r="G11" s="137"/>
      <c r="H11" s="137" t="s">
        <v>36</v>
      </c>
      <c r="I11" s="137"/>
      <c r="J11" s="137" t="s">
        <v>36</v>
      </c>
      <c r="K11" s="137"/>
      <c r="L11" s="137" t="s">
        <v>36</v>
      </c>
      <c r="M11" s="137"/>
      <c r="N11" s="137" t="s">
        <v>37</v>
      </c>
      <c r="O11" s="137"/>
      <c r="P11" s="137" t="s">
        <v>37</v>
      </c>
      <c r="Q11" s="137"/>
      <c r="R11" s="137" t="s">
        <v>37</v>
      </c>
      <c r="S11" s="137"/>
    </row>
    <row r="12" spans="1:22" x14ac:dyDescent="0.25">
      <c r="A12" s="137"/>
      <c r="B12" s="137"/>
      <c r="C12" s="137"/>
      <c r="D12" s="137"/>
      <c r="E12" s="137"/>
      <c r="F12" s="14" t="s">
        <v>13</v>
      </c>
      <c r="G12" s="15" t="s">
        <v>14</v>
      </c>
      <c r="H12" s="14" t="s">
        <v>13</v>
      </c>
      <c r="I12" s="15" t="s">
        <v>14</v>
      </c>
      <c r="J12" s="14" t="s">
        <v>13</v>
      </c>
      <c r="K12" s="15" t="s">
        <v>14</v>
      </c>
      <c r="L12" s="14" t="s">
        <v>13</v>
      </c>
      <c r="M12" s="15" t="s">
        <v>14</v>
      </c>
      <c r="N12" s="14" t="s">
        <v>13</v>
      </c>
      <c r="O12" s="15" t="s">
        <v>14</v>
      </c>
      <c r="P12" s="14" t="s">
        <v>13</v>
      </c>
      <c r="Q12" s="20" t="s">
        <v>14</v>
      </c>
      <c r="R12" s="14" t="s">
        <v>13</v>
      </c>
      <c r="S12" s="15" t="s">
        <v>14</v>
      </c>
    </row>
    <row r="13" spans="1:22" x14ac:dyDescent="0.25">
      <c r="A13" s="137"/>
      <c r="B13" s="137"/>
      <c r="C13" s="137"/>
      <c r="D13" s="137"/>
      <c r="E13" s="137"/>
      <c r="F13" s="15" t="s">
        <v>11</v>
      </c>
      <c r="G13" s="15" t="s">
        <v>11</v>
      </c>
      <c r="H13" s="15" t="s">
        <v>11</v>
      </c>
      <c r="I13" s="15" t="s">
        <v>11</v>
      </c>
      <c r="J13" s="15" t="s">
        <v>11</v>
      </c>
      <c r="K13" s="15" t="s">
        <v>11</v>
      </c>
      <c r="L13" s="15" t="s">
        <v>11</v>
      </c>
      <c r="M13" s="15" t="s">
        <v>11</v>
      </c>
      <c r="N13" s="15" t="s">
        <v>11</v>
      </c>
      <c r="O13" s="15" t="s">
        <v>11</v>
      </c>
      <c r="P13" s="15" t="s">
        <v>11</v>
      </c>
      <c r="Q13" s="20" t="s">
        <v>11</v>
      </c>
      <c r="R13" s="15" t="s">
        <v>11</v>
      </c>
      <c r="S13" s="15" t="s">
        <v>11</v>
      </c>
    </row>
    <row r="14" spans="1:22" x14ac:dyDescent="0.25">
      <c r="A14" s="21">
        <v>1</v>
      </c>
      <c r="B14" s="21">
        <v>2</v>
      </c>
      <c r="C14" s="21">
        <v>3</v>
      </c>
      <c r="D14" s="135">
        <v>4</v>
      </c>
      <c r="E14" s="135"/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1">
        <v>11</v>
      </c>
      <c r="M14" s="21">
        <v>12</v>
      </c>
      <c r="N14" s="21">
        <v>13</v>
      </c>
      <c r="O14" s="21">
        <v>14</v>
      </c>
      <c r="P14" s="21">
        <v>15</v>
      </c>
      <c r="Q14" s="22">
        <v>16</v>
      </c>
      <c r="R14" s="21">
        <v>17</v>
      </c>
      <c r="S14" s="21">
        <v>18</v>
      </c>
    </row>
    <row r="15" spans="1:22" ht="15" customHeight="1" x14ac:dyDescent="0.25">
      <c r="A15" s="136" t="s">
        <v>76</v>
      </c>
      <c r="B15" s="136"/>
      <c r="C15" s="136"/>
      <c r="D15" s="133" t="s">
        <v>38</v>
      </c>
      <c r="E15" s="133"/>
      <c r="F15" s="85">
        <f t="shared" ref="F15:G18" si="0">SUM(F20+F25+F30+F35+F40+F45)</f>
        <v>0</v>
      </c>
      <c r="G15" s="85">
        <f t="shared" si="0"/>
        <v>57450</v>
      </c>
      <c r="H15" s="86">
        <v>0</v>
      </c>
      <c r="I15" s="86"/>
      <c r="J15" s="89">
        <v>0</v>
      </c>
      <c r="K15" s="86"/>
      <c r="L15" s="89">
        <v>0</v>
      </c>
      <c r="M15" s="86"/>
      <c r="N15" s="86">
        <v>0</v>
      </c>
      <c r="O15" s="87">
        <f>SUM(O20+O25+O30+O35+O40+O45)</f>
        <v>25650</v>
      </c>
      <c r="P15" s="86">
        <v>0</v>
      </c>
      <c r="Q15" s="87">
        <f>SUM(Q20+Q25+Q30+Q35+Q40+Q45)</f>
        <v>19000</v>
      </c>
      <c r="R15" s="86">
        <v>0</v>
      </c>
      <c r="S15" s="87">
        <f>SUM(S20+S25+S30+S35+S40+S45)</f>
        <v>12800</v>
      </c>
    </row>
    <row r="16" spans="1:22" ht="15" customHeight="1" x14ac:dyDescent="0.25">
      <c r="A16" s="136"/>
      <c r="B16" s="136"/>
      <c r="C16" s="136"/>
      <c r="D16" s="134" t="s">
        <v>7</v>
      </c>
      <c r="E16" s="48" t="s">
        <v>39</v>
      </c>
      <c r="F16" s="85">
        <f t="shared" si="0"/>
        <v>0</v>
      </c>
      <c r="G16" s="85">
        <f t="shared" si="0"/>
        <v>56306.745000000003</v>
      </c>
      <c r="H16" s="86">
        <v>0</v>
      </c>
      <c r="I16" s="86"/>
      <c r="J16" s="87">
        <f>SUM(J15-(J18+J17))</f>
        <v>0</v>
      </c>
      <c r="K16" s="86"/>
      <c r="L16" s="87">
        <f>SUM(L15-(L18+L17))</f>
        <v>0</v>
      </c>
      <c r="M16" s="86"/>
      <c r="N16" s="86">
        <v>0</v>
      </c>
      <c r="O16" s="87">
        <f>SUM(O21+O26+O31+O36+O41+O46)</f>
        <v>25139.565000000002</v>
      </c>
      <c r="P16" s="86">
        <v>0</v>
      </c>
      <c r="Q16" s="87">
        <f>SUM(Q21+Q26+Q31+Q36+Q41+Q46)</f>
        <v>18621.900000000001</v>
      </c>
      <c r="R16" s="86">
        <v>0</v>
      </c>
      <c r="S16" s="87">
        <f>SUM(S21+S26+S31+S36+S41+S46)</f>
        <v>12545.28</v>
      </c>
      <c r="U16" s="66"/>
      <c r="V16" s="66"/>
    </row>
    <row r="17" spans="1:19" x14ac:dyDescent="0.25">
      <c r="A17" s="136"/>
      <c r="B17" s="136"/>
      <c r="C17" s="136"/>
      <c r="D17" s="134"/>
      <c r="E17" s="48" t="s">
        <v>40</v>
      </c>
      <c r="F17" s="85">
        <f t="shared" si="0"/>
        <v>0</v>
      </c>
      <c r="G17" s="85">
        <f t="shared" si="0"/>
        <v>568.755</v>
      </c>
      <c r="H17" s="86">
        <v>0</v>
      </c>
      <c r="I17" s="86"/>
      <c r="J17" s="87">
        <f>SUM((J15-(J15*0.01))*0.01)</f>
        <v>0</v>
      </c>
      <c r="K17" s="86"/>
      <c r="L17" s="87">
        <f>SUM((L15-(L15*0.01))*0.01)</f>
        <v>0</v>
      </c>
      <c r="M17" s="86"/>
      <c r="N17" s="86">
        <v>0</v>
      </c>
      <c r="O17" s="87">
        <f>SUM(O22+O27+O32+O37+O42+O47)</f>
        <v>253.935</v>
      </c>
      <c r="P17" s="86">
        <v>0</v>
      </c>
      <c r="Q17" s="87">
        <f>SUM(Q22+Q27+Q32+Q37+Q42+Q47)</f>
        <v>188.10000000000002</v>
      </c>
      <c r="R17" s="86">
        <v>0</v>
      </c>
      <c r="S17" s="87">
        <f>SUM(S22+S27+S32+S37+S42+S47)</f>
        <v>126.72</v>
      </c>
    </row>
    <row r="18" spans="1:19" x14ac:dyDescent="0.25">
      <c r="A18" s="136"/>
      <c r="B18" s="136"/>
      <c r="C18" s="136"/>
      <c r="D18" s="134"/>
      <c r="E18" s="48" t="s">
        <v>41</v>
      </c>
      <c r="F18" s="85">
        <f t="shared" si="0"/>
        <v>0</v>
      </c>
      <c r="G18" s="85">
        <f t="shared" si="0"/>
        <v>574.5</v>
      </c>
      <c r="H18" s="86">
        <v>0</v>
      </c>
      <c r="I18" s="86"/>
      <c r="J18" s="87">
        <f>SUM(J15*0.01)</f>
        <v>0</v>
      </c>
      <c r="K18" s="86"/>
      <c r="L18" s="87">
        <f>SUM(L15*0.01)</f>
        <v>0</v>
      </c>
      <c r="M18" s="86"/>
      <c r="N18" s="86">
        <v>0</v>
      </c>
      <c r="O18" s="87">
        <f>SUM(O23+O28+O33+O38+O43+O48)</f>
        <v>256.5</v>
      </c>
      <c r="P18" s="86">
        <v>0</v>
      </c>
      <c r="Q18" s="87">
        <f>SUM(Q23+Q28+Q33+Q38+Q43+Q48)</f>
        <v>190</v>
      </c>
      <c r="R18" s="86">
        <v>0</v>
      </c>
      <c r="S18" s="87">
        <f>SUM(S23+S28+S33+S38+S43+S48)</f>
        <v>128</v>
      </c>
    </row>
    <row r="19" spans="1:19" x14ac:dyDescent="0.25">
      <c r="A19" s="136"/>
      <c r="B19" s="136"/>
      <c r="C19" s="136"/>
      <c r="D19" s="134"/>
      <c r="E19" s="48" t="s">
        <v>42</v>
      </c>
      <c r="F19" s="84">
        <v>0</v>
      </c>
      <c r="G19" s="85"/>
      <c r="H19" s="86">
        <v>0</v>
      </c>
      <c r="I19" s="86"/>
      <c r="J19" s="86">
        <v>0</v>
      </c>
      <c r="K19" s="86"/>
      <c r="L19" s="86">
        <v>0</v>
      </c>
      <c r="M19" s="86"/>
      <c r="N19" s="86">
        <v>0</v>
      </c>
      <c r="O19" s="86"/>
      <c r="P19" s="86">
        <v>0</v>
      </c>
      <c r="Q19" s="86"/>
      <c r="R19" s="86">
        <v>0</v>
      </c>
      <c r="S19" s="86"/>
    </row>
    <row r="20" spans="1:19" ht="15" customHeight="1" x14ac:dyDescent="0.25">
      <c r="A20" s="126">
        <v>1</v>
      </c>
      <c r="B20" s="127" t="s">
        <v>77</v>
      </c>
      <c r="C20" s="130" t="s">
        <v>103</v>
      </c>
      <c r="D20" s="133" t="s">
        <v>38</v>
      </c>
      <c r="E20" s="133"/>
      <c r="F20" s="47">
        <v>0</v>
      </c>
      <c r="G20" s="69">
        <v>6500</v>
      </c>
      <c r="H20" s="67">
        <v>0</v>
      </c>
      <c r="I20" s="67"/>
      <c r="J20" s="67">
        <v>0</v>
      </c>
      <c r="K20" s="69"/>
      <c r="L20" s="67">
        <v>0</v>
      </c>
      <c r="M20" s="67"/>
      <c r="N20" s="67">
        <v>0</v>
      </c>
      <c r="O20" s="69">
        <v>6500</v>
      </c>
      <c r="P20" s="67">
        <v>0</v>
      </c>
      <c r="Q20" s="67"/>
      <c r="R20" s="67">
        <v>0</v>
      </c>
      <c r="S20" s="67"/>
    </row>
    <row r="21" spans="1:19" ht="15" customHeight="1" x14ac:dyDescent="0.25">
      <c r="A21" s="126"/>
      <c r="B21" s="128"/>
      <c r="C21" s="131"/>
      <c r="D21" s="134" t="s">
        <v>7</v>
      </c>
      <c r="E21" s="48" t="s">
        <v>39</v>
      </c>
      <c r="F21" s="47">
        <v>0</v>
      </c>
      <c r="G21" s="67">
        <v>6370.65</v>
      </c>
      <c r="H21" s="67">
        <v>0</v>
      </c>
      <c r="I21" s="67"/>
      <c r="J21" s="67">
        <v>0</v>
      </c>
      <c r="K21" s="67"/>
      <c r="L21" s="67">
        <v>0</v>
      </c>
      <c r="M21" s="67"/>
      <c r="N21" s="67">
        <v>0</v>
      </c>
      <c r="O21" s="67">
        <v>6370.65</v>
      </c>
      <c r="P21" s="67">
        <v>0</v>
      </c>
      <c r="Q21" s="67"/>
      <c r="R21" s="67">
        <v>0</v>
      </c>
      <c r="S21" s="67"/>
    </row>
    <row r="22" spans="1:19" x14ac:dyDescent="0.25">
      <c r="A22" s="126"/>
      <c r="B22" s="128"/>
      <c r="C22" s="131"/>
      <c r="D22" s="134"/>
      <c r="E22" s="48" t="s">
        <v>40</v>
      </c>
      <c r="F22" s="47">
        <v>0</v>
      </c>
      <c r="G22" s="67">
        <v>64.349999999999994</v>
      </c>
      <c r="H22" s="67">
        <v>0</v>
      </c>
      <c r="I22" s="67"/>
      <c r="J22" s="67">
        <v>0</v>
      </c>
      <c r="K22" s="67"/>
      <c r="L22" s="67">
        <v>0</v>
      </c>
      <c r="M22" s="67"/>
      <c r="N22" s="67">
        <v>0</v>
      </c>
      <c r="O22" s="67">
        <v>64.349999999999994</v>
      </c>
      <c r="P22" s="67">
        <v>0</v>
      </c>
      <c r="Q22" s="67"/>
      <c r="R22" s="67">
        <v>0</v>
      </c>
      <c r="S22" s="67"/>
    </row>
    <row r="23" spans="1:19" x14ac:dyDescent="0.25">
      <c r="A23" s="126"/>
      <c r="B23" s="128"/>
      <c r="C23" s="131"/>
      <c r="D23" s="134"/>
      <c r="E23" s="48" t="s">
        <v>41</v>
      </c>
      <c r="F23" s="47">
        <v>0</v>
      </c>
      <c r="G23" s="67">
        <v>65</v>
      </c>
      <c r="H23" s="67">
        <v>0</v>
      </c>
      <c r="I23" s="67"/>
      <c r="J23" s="67">
        <v>0</v>
      </c>
      <c r="K23" s="67"/>
      <c r="L23" s="67">
        <v>0</v>
      </c>
      <c r="M23" s="67"/>
      <c r="N23" s="67">
        <v>0</v>
      </c>
      <c r="O23" s="67">
        <v>65</v>
      </c>
      <c r="P23" s="67">
        <v>0</v>
      </c>
      <c r="Q23" s="67"/>
      <c r="R23" s="67">
        <v>0</v>
      </c>
      <c r="S23" s="67"/>
    </row>
    <row r="24" spans="1:19" x14ac:dyDescent="0.25">
      <c r="A24" s="126"/>
      <c r="B24" s="129"/>
      <c r="C24" s="132"/>
      <c r="D24" s="134"/>
      <c r="E24" s="48" t="s">
        <v>42</v>
      </c>
      <c r="F24" s="47">
        <v>0</v>
      </c>
      <c r="G24" s="67">
        <v>0</v>
      </c>
      <c r="H24" s="67">
        <v>0</v>
      </c>
      <c r="I24" s="67"/>
      <c r="J24" s="67">
        <v>0</v>
      </c>
      <c r="K24" s="67"/>
      <c r="L24" s="67">
        <v>0</v>
      </c>
      <c r="M24" s="67"/>
      <c r="N24" s="67">
        <v>0</v>
      </c>
      <c r="O24" s="67">
        <v>0</v>
      </c>
      <c r="P24" s="67">
        <v>0</v>
      </c>
      <c r="Q24" s="67"/>
      <c r="R24" s="67">
        <v>0</v>
      </c>
      <c r="S24" s="67"/>
    </row>
    <row r="25" spans="1:19" ht="15" customHeight="1" x14ac:dyDescent="0.25">
      <c r="A25" s="126">
        <v>2</v>
      </c>
      <c r="B25" s="127" t="s">
        <v>77</v>
      </c>
      <c r="C25" s="130" t="s">
        <v>107</v>
      </c>
      <c r="D25" s="133" t="s">
        <v>38</v>
      </c>
      <c r="E25" s="133"/>
      <c r="F25" s="47">
        <v>0</v>
      </c>
      <c r="G25" s="69">
        <v>7500</v>
      </c>
      <c r="H25" s="67">
        <v>0</v>
      </c>
      <c r="I25" s="67"/>
      <c r="J25" s="67">
        <v>0</v>
      </c>
      <c r="K25" s="67"/>
      <c r="L25" s="67">
        <v>0</v>
      </c>
      <c r="M25" s="69"/>
      <c r="N25" s="67">
        <v>0</v>
      </c>
      <c r="O25" s="69">
        <v>7500</v>
      </c>
      <c r="P25" s="67">
        <v>0</v>
      </c>
      <c r="Q25" s="69"/>
      <c r="R25" s="67">
        <v>0</v>
      </c>
      <c r="S25" s="67"/>
    </row>
    <row r="26" spans="1:19" ht="15" customHeight="1" x14ac:dyDescent="0.25">
      <c r="A26" s="126"/>
      <c r="B26" s="128"/>
      <c r="C26" s="131"/>
      <c r="D26" s="134" t="s">
        <v>7</v>
      </c>
      <c r="E26" s="48" t="s">
        <v>39</v>
      </c>
      <c r="F26" s="47">
        <v>0</v>
      </c>
      <c r="G26" s="67">
        <v>7350.75</v>
      </c>
      <c r="H26" s="67">
        <v>0</v>
      </c>
      <c r="I26" s="67"/>
      <c r="J26" s="67">
        <v>0</v>
      </c>
      <c r="K26" s="67"/>
      <c r="L26" s="67">
        <v>0</v>
      </c>
      <c r="M26" s="67"/>
      <c r="N26" s="67">
        <v>0</v>
      </c>
      <c r="O26" s="67">
        <v>7350.75</v>
      </c>
      <c r="P26" s="67">
        <v>0</v>
      </c>
      <c r="Q26" s="67"/>
      <c r="R26" s="67">
        <v>0</v>
      </c>
      <c r="S26" s="67"/>
    </row>
    <row r="27" spans="1:19" x14ac:dyDescent="0.25">
      <c r="A27" s="126"/>
      <c r="B27" s="128"/>
      <c r="C27" s="131"/>
      <c r="D27" s="134"/>
      <c r="E27" s="48" t="s">
        <v>40</v>
      </c>
      <c r="F27" s="47">
        <v>0</v>
      </c>
      <c r="G27" s="67">
        <v>74.25</v>
      </c>
      <c r="H27" s="67">
        <v>0</v>
      </c>
      <c r="I27" s="67"/>
      <c r="J27" s="67">
        <v>0</v>
      </c>
      <c r="K27" s="67"/>
      <c r="L27" s="67">
        <v>0</v>
      </c>
      <c r="M27" s="67"/>
      <c r="N27" s="67">
        <v>0</v>
      </c>
      <c r="O27" s="67">
        <v>74.25</v>
      </c>
      <c r="P27" s="67">
        <v>0</v>
      </c>
      <c r="Q27" s="67"/>
      <c r="R27" s="67">
        <v>0</v>
      </c>
      <c r="S27" s="67"/>
    </row>
    <row r="28" spans="1:19" x14ac:dyDescent="0.25">
      <c r="A28" s="126"/>
      <c r="B28" s="128"/>
      <c r="C28" s="131"/>
      <c r="D28" s="134"/>
      <c r="E28" s="48" t="s">
        <v>41</v>
      </c>
      <c r="F28" s="47">
        <v>0</v>
      </c>
      <c r="G28" s="67">
        <v>75</v>
      </c>
      <c r="H28" s="67">
        <v>0</v>
      </c>
      <c r="I28" s="67"/>
      <c r="J28" s="67">
        <v>0</v>
      </c>
      <c r="K28" s="67"/>
      <c r="L28" s="67">
        <v>0</v>
      </c>
      <c r="M28" s="67"/>
      <c r="N28" s="67">
        <v>0</v>
      </c>
      <c r="O28" s="67">
        <v>75</v>
      </c>
      <c r="P28" s="67">
        <v>0</v>
      </c>
      <c r="Q28" s="67"/>
      <c r="R28" s="67">
        <v>0</v>
      </c>
      <c r="S28" s="67"/>
    </row>
    <row r="29" spans="1:19" x14ac:dyDescent="0.25">
      <c r="A29" s="126"/>
      <c r="B29" s="129"/>
      <c r="C29" s="132"/>
      <c r="D29" s="134"/>
      <c r="E29" s="48" t="s">
        <v>42</v>
      </c>
      <c r="F29" s="47">
        <v>0</v>
      </c>
      <c r="G29" s="67">
        <v>0</v>
      </c>
      <c r="H29" s="67">
        <v>0</v>
      </c>
      <c r="I29" s="67"/>
      <c r="J29" s="67">
        <v>0</v>
      </c>
      <c r="K29" s="67"/>
      <c r="L29" s="67">
        <v>0</v>
      </c>
      <c r="M29" s="67"/>
      <c r="N29" s="67">
        <v>0</v>
      </c>
      <c r="O29" s="67">
        <v>0</v>
      </c>
      <c r="P29" s="67">
        <v>0</v>
      </c>
      <c r="Q29" s="67"/>
      <c r="R29" s="67">
        <v>0</v>
      </c>
      <c r="S29" s="67"/>
    </row>
    <row r="30" spans="1:19" ht="15" customHeight="1" x14ac:dyDescent="0.25">
      <c r="A30" s="126">
        <v>3</v>
      </c>
      <c r="B30" s="127" t="s">
        <v>77</v>
      </c>
      <c r="C30" s="130" t="s">
        <v>104</v>
      </c>
      <c r="D30" s="133" t="s">
        <v>38</v>
      </c>
      <c r="E30" s="133"/>
      <c r="F30" s="68">
        <v>0</v>
      </c>
      <c r="G30" s="69">
        <f>SUM(G31:G34)</f>
        <v>11650</v>
      </c>
      <c r="H30" s="67">
        <v>0</v>
      </c>
      <c r="I30" s="67"/>
      <c r="J30" s="67">
        <v>0</v>
      </c>
      <c r="K30" s="69"/>
      <c r="L30" s="67">
        <v>0</v>
      </c>
      <c r="M30" s="69"/>
      <c r="N30" s="67">
        <v>0</v>
      </c>
      <c r="O30" s="69">
        <f>SUM(O31:O34)</f>
        <v>11650</v>
      </c>
      <c r="P30" s="67">
        <v>0</v>
      </c>
      <c r="Q30" s="69"/>
      <c r="R30" s="67">
        <v>0</v>
      </c>
      <c r="S30" s="67"/>
    </row>
    <row r="31" spans="1:19" ht="15" customHeight="1" x14ac:dyDescent="0.25">
      <c r="A31" s="126"/>
      <c r="B31" s="128"/>
      <c r="C31" s="131"/>
      <c r="D31" s="134" t="s">
        <v>7</v>
      </c>
      <c r="E31" s="48" t="s">
        <v>39</v>
      </c>
      <c r="F31" s="68">
        <v>0</v>
      </c>
      <c r="G31" s="67">
        <v>11418.165000000001</v>
      </c>
      <c r="H31" s="67">
        <v>0</v>
      </c>
      <c r="I31" s="67"/>
      <c r="J31" s="67">
        <v>0</v>
      </c>
      <c r="K31" s="67"/>
      <c r="L31" s="67">
        <v>0</v>
      </c>
      <c r="M31" s="67"/>
      <c r="N31" s="67">
        <v>0</v>
      </c>
      <c r="O31" s="67">
        <v>11418.165000000001</v>
      </c>
      <c r="P31" s="67">
        <v>0</v>
      </c>
      <c r="Q31" s="67"/>
      <c r="R31" s="67">
        <v>0</v>
      </c>
      <c r="S31" s="67"/>
    </row>
    <row r="32" spans="1:19" x14ac:dyDescent="0.25">
      <c r="A32" s="126"/>
      <c r="B32" s="128"/>
      <c r="C32" s="131"/>
      <c r="D32" s="134"/>
      <c r="E32" s="48" t="s">
        <v>40</v>
      </c>
      <c r="F32" s="68">
        <v>0</v>
      </c>
      <c r="G32" s="67">
        <v>115.33499999999999</v>
      </c>
      <c r="H32" s="67">
        <v>0</v>
      </c>
      <c r="I32" s="67"/>
      <c r="J32" s="67">
        <v>0</v>
      </c>
      <c r="K32" s="67"/>
      <c r="L32" s="67">
        <v>0</v>
      </c>
      <c r="M32" s="67"/>
      <c r="N32" s="67">
        <v>0</v>
      </c>
      <c r="O32" s="67">
        <v>115.33499999999999</v>
      </c>
      <c r="P32" s="67">
        <v>0</v>
      </c>
      <c r="Q32" s="67"/>
      <c r="R32" s="67">
        <v>0</v>
      </c>
      <c r="S32" s="67"/>
    </row>
    <row r="33" spans="1:19" x14ac:dyDescent="0.25">
      <c r="A33" s="126"/>
      <c r="B33" s="128"/>
      <c r="C33" s="131"/>
      <c r="D33" s="134"/>
      <c r="E33" s="48" t="s">
        <v>41</v>
      </c>
      <c r="F33" s="68">
        <v>0</v>
      </c>
      <c r="G33" s="67">
        <v>116.5</v>
      </c>
      <c r="H33" s="67">
        <v>0</v>
      </c>
      <c r="I33" s="67"/>
      <c r="J33" s="67">
        <v>0</v>
      </c>
      <c r="K33" s="67"/>
      <c r="L33" s="67">
        <v>0</v>
      </c>
      <c r="M33" s="67"/>
      <c r="N33" s="67">
        <v>0</v>
      </c>
      <c r="O33" s="67">
        <v>116.5</v>
      </c>
      <c r="P33" s="67">
        <v>0</v>
      </c>
      <c r="Q33" s="67"/>
      <c r="R33" s="67">
        <v>0</v>
      </c>
      <c r="S33" s="67"/>
    </row>
    <row r="34" spans="1:19" x14ac:dyDescent="0.25">
      <c r="A34" s="126"/>
      <c r="B34" s="129"/>
      <c r="C34" s="132"/>
      <c r="D34" s="134"/>
      <c r="E34" s="48" t="s">
        <v>42</v>
      </c>
      <c r="F34" s="68">
        <v>0</v>
      </c>
      <c r="G34" s="67">
        <v>0</v>
      </c>
      <c r="H34" s="67">
        <v>0</v>
      </c>
      <c r="I34" s="67"/>
      <c r="J34" s="67">
        <v>0</v>
      </c>
      <c r="K34" s="67"/>
      <c r="L34" s="67">
        <v>0</v>
      </c>
      <c r="M34" s="67"/>
      <c r="N34" s="67">
        <v>0</v>
      </c>
      <c r="O34" s="67">
        <v>0</v>
      </c>
      <c r="P34" s="67">
        <v>0</v>
      </c>
      <c r="Q34" s="67"/>
      <c r="R34" s="67">
        <v>0</v>
      </c>
      <c r="S34" s="67"/>
    </row>
    <row r="35" spans="1:19" ht="15" customHeight="1" x14ac:dyDescent="0.25">
      <c r="A35" s="126">
        <v>4</v>
      </c>
      <c r="B35" s="127" t="s">
        <v>77</v>
      </c>
      <c r="C35" s="130" t="s">
        <v>105</v>
      </c>
      <c r="D35" s="133" t="s">
        <v>38</v>
      </c>
      <c r="E35" s="133"/>
      <c r="F35" s="47">
        <v>0</v>
      </c>
      <c r="G35" s="69">
        <v>8000</v>
      </c>
      <c r="H35" s="67">
        <v>0</v>
      </c>
      <c r="I35" s="67"/>
      <c r="J35" s="67">
        <v>0</v>
      </c>
      <c r="K35" s="67"/>
      <c r="L35" s="67">
        <v>0</v>
      </c>
      <c r="M35" s="69"/>
      <c r="N35" s="67">
        <v>0</v>
      </c>
      <c r="O35" s="69"/>
      <c r="P35" s="67">
        <v>0</v>
      </c>
      <c r="Q35" s="69">
        <v>8000</v>
      </c>
      <c r="R35" s="67">
        <v>0</v>
      </c>
      <c r="S35" s="69"/>
    </row>
    <row r="36" spans="1:19" ht="15" customHeight="1" x14ac:dyDescent="0.25">
      <c r="A36" s="126"/>
      <c r="B36" s="128"/>
      <c r="C36" s="131"/>
      <c r="D36" s="134" t="s">
        <v>7</v>
      </c>
      <c r="E36" s="48" t="s">
        <v>39</v>
      </c>
      <c r="F36" s="47">
        <v>0</v>
      </c>
      <c r="G36" s="67">
        <v>7840.8</v>
      </c>
      <c r="H36" s="67">
        <v>0</v>
      </c>
      <c r="I36" s="67"/>
      <c r="J36" s="67">
        <v>0</v>
      </c>
      <c r="K36" s="67"/>
      <c r="L36" s="67">
        <v>0</v>
      </c>
      <c r="M36" s="67"/>
      <c r="N36" s="67">
        <v>0</v>
      </c>
      <c r="O36" s="67"/>
      <c r="P36" s="67">
        <v>0</v>
      </c>
      <c r="Q36" s="67">
        <v>7840.8</v>
      </c>
      <c r="R36" s="67">
        <v>0</v>
      </c>
      <c r="S36" s="67"/>
    </row>
    <row r="37" spans="1:19" x14ac:dyDescent="0.25">
      <c r="A37" s="126"/>
      <c r="B37" s="128"/>
      <c r="C37" s="131"/>
      <c r="D37" s="134"/>
      <c r="E37" s="48" t="s">
        <v>40</v>
      </c>
      <c r="F37" s="47">
        <v>0</v>
      </c>
      <c r="G37" s="67">
        <v>79.2</v>
      </c>
      <c r="H37" s="67">
        <v>0</v>
      </c>
      <c r="I37" s="67"/>
      <c r="J37" s="67">
        <v>0</v>
      </c>
      <c r="K37" s="67"/>
      <c r="L37" s="67">
        <v>0</v>
      </c>
      <c r="M37" s="67"/>
      <c r="N37" s="67">
        <v>0</v>
      </c>
      <c r="O37" s="67"/>
      <c r="P37" s="67">
        <v>0</v>
      </c>
      <c r="Q37" s="67">
        <v>79.2</v>
      </c>
      <c r="R37" s="67">
        <v>0</v>
      </c>
      <c r="S37" s="67"/>
    </row>
    <row r="38" spans="1:19" x14ac:dyDescent="0.25">
      <c r="A38" s="126"/>
      <c r="B38" s="128"/>
      <c r="C38" s="131"/>
      <c r="D38" s="134"/>
      <c r="E38" s="48" t="s">
        <v>41</v>
      </c>
      <c r="F38" s="47">
        <v>0</v>
      </c>
      <c r="G38" s="67">
        <v>80</v>
      </c>
      <c r="H38" s="67">
        <v>0</v>
      </c>
      <c r="I38" s="67"/>
      <c r="J38" s="67">
        <v>0</v>
      </c>
      <c r="K38" s="67"/>
      <c r="L38" s="67">
        <v>0</v>
      </c>
      <c r="M38" s="67"/>
      <c r="N38" s="67">
        <v>0</v>
      </c>
      <c r="O38" s="67"/>
      <c r="P38" s="67">
        <v>0</v>
      </c>
      <c r="Q38" s="67">
        <v>80</v>
      </c>
      <c r="R38" s="67">
        <v>0</v>
      </c>
      <c r="S38" s="67"/>
    </row>
    <row r="39" spans="1:19" x14ac:dyDescent="0.25">
      <c r="A39" s="126"/>
      <c r="B39" s="129"/>
      <c r="C39" s="132"/>
      <c r="D39" s="134"/>
      <c r="E39" s="48" t="s">
        <v>42</v>
      </c>
      <c r="F39" s="47">
        <v>0</v>
      </c>
      <c r="G39" s="67">
        <v>0</v>
      </c>
      <c r="H39" s="67">
        <v>0</v>
      </c>
      <c r="I39" s="67"/>
      <c r="J39" s="67">
        <v>0</v>
      </c>
      <c r="K39" s="67"/>
      <c r="L39" s="67">
        <v>0</v>
      </c>
      <c r="M39" s="67"/>
      <c r="N39" s="67">
        <v>0</v>
      </c>
      <c r="O39" s="67"/>
      <c r="P39" s="67">
        <v>0</v>
      </c>
      <c r="Q39" s="67">
        <v>0</v>
      </c>
      <c r="R39" s="67">
        <v>0</v>
      </c>
      <c r="S39" s="67"/>
    </row>
    <row r="40" spans="1:19" ht="15" customHeight="1" x14ac:dyDescent="0.25">
      <c r="A40" s="126">
        <v>5</v>
      </c>
      <c r="B40" s="127" t="s">
        <v>77</v>
      </c>
      <c r="C40" s="130" t="s">
        <v>106</v>
      </c>
      <c r="D40" s="133" t="s">
        <v>38</v>
      </c>
      <c r="E40" s="133"/>
      <c r="F40" s="47">
        <v>0</v>
      </c>
      <c r="G40" s="69">
        <v>11000</v>
      </c>
      <c r="H40" s="67">
        <v>0</v>
      </c>
      <c r="I40" s="67"/>
      <c r="J40" s="67">
        <v>0</v>
      </c>
      <c r="K40" s="67"/>
      <c r="L40" s="67">
        <v>0</v>
      </c>
      <c r="M40" s="69"/>
      <c r="N40" s="67">
        <v>0</v>
      </c>
      <c r="O40" s="69"/>
      <c r="P40" s="67">
        <v>0</v>
      </c>
      <c r="Q40" s="69">
        <v>11000</v>
      </c>
      <c r="R40" s="67">
        <v>0</v>
      </c>
      <c r="S40" s="69"/>
    </row>
    <row r="41" spans="1:19" ht="15" customHeight="1" x14ac:dyDescent="0.25">
      <c r="A41" s="126"/>
      <c r="B41" s="128"/>
      <c r="C41" s="131"/>
      <c r="D41" s="134" t="s">
        <v>7</v>
      </c>
      <c r="E41" s="48" t="s">
        <v>39</v>
      </c>
      <c r="F41" s="47">
        <v>0</v>
      </c>
      <c r="G41" s="67">
        <v>10781.1</v>
      </c>
      <c r="H41" s="67">
        <v>0</v>
      </c>
      <c r="I41" s="67"/>
      <c r="J41" s="67">
        <v>0</v>
      </c>
      <c r="K41" s="67"/>
      <c r="L41" s="67">
        <v>0</v>
      </c>
      <c r="M41" s="67"/>
      <c r="N41" s="67">
        <v>0</v>
      </c>
      <c r="O41" s="67"/>
      <c r="P41" s="67">
        <v>0</v>
      </c>
      <c r="Q41" s="67">
        <v>10781.1</v>
      </c>
      <c r="R41" s="67">
        <v>0</v>
      </c>
      <c r="S41" s="67"/>
    </row>
    <row r="42" spans="1:19" x14ac:dyDescent="0.25">
      <c r="A42" s="126"/>
      <c r="B42" s="128"/>
      <c r="C42" s="131"/>
      <c r="D42" s="134"/>
      <c r="E42" s="48" t="s">
        <v>40</v>
      </c>
      <c r="F42" s="47">
        <v>0</v>
      </c>
      <c r="G42" s="67">
        <v>108.9</v>
      </c>
      <c r="H42" s="67">
        <v>0</v>
      </c>
      <c r="I42" s="67"/>
      <c r="J42" s="67">
        <v>0</v>
      </c>
      <c r="K42" s="67"/>
      <c r="L42" s="67">
        <v>0</v>
      </c>
      <c r="M42" s="67"/>
      <c r="N42" s="67">
        <v>0</v>
      </c>
      <c r="O42" s="67"/>
      <c r="P42" s="67">
        <v>0</v>
      </c>
      <c r="Q42" s="67">
        <v>108.9</v>
      </c>
      <c r="R42" s="67">
        <v>0</v>
      </c>
      <c r="S42" s="67"/>
    </row>
    <row r="43" spans="1:19" x14ac:dyDescent="0.25">
      <c r="A43" s="126"/>
      <c r="B43" s="128"/>
      <c r="C43" s="131"/>
      <c r="D43" s="134"/>
      <c r="E43" s="48" t="s">
        <v>41</v>
      </c>
      <c r="F43" s="47">
        <v>0</v>
      </c>
      <c r="G43" s="67">
        <v>110</v>
      </c>
      <c r="H43" s="67">
        <v>0</v>
      </c>
      <c r="I43" s="67"/>
      <c r="J43" s="67">
        <v>0</v>
      </c>
      <c r="K43" s="67"/>
      <c r="L43" s="67">
        <v>0</v>
      </c>
      <c r="M43" s="67"/>
      <c r="N43" s="67">
        <v>0</v>
      </c>
      <c r="O43" s="67"/>
      <c r="P43" s="67">
        <v>0</v>
      </c>
      <c r="Q43" s="67">
        <v>110</v>
      </c>
      <c r="R43" s="67">
        <v>0</v>
      </c>
      <c r="S43" s="67"/>
    </row>
    <row r="44" spans="1:19" x14ac:dyDescent="0.25">
      <c r="A44" s="126"/>
      <c r="B44" s="129"/>
      <c r="C44" s="132"/>
      <c r="D44" s="134"/>
      <c r="E44" s="48" t="s">
        <v>42</v>
      </c>
      <c r="F44" s="47">
        <v>0</v>
      </c>
      <c r="G44" s="67">
        <v>0</v>
      </c>
      <c r="H44" s="67">
        <v>0</v>
      </c>
      <c r="I44" s="67"/>
      <c r="J44" s="67">
        <v>0</v>
      </c>
      <c r="K44" s="67"/>
      <c r="L44" s="67">
        <v>0</v>
      </c>
      <c r="M44" s="67"/>
      <c r="N44" s="67">
        <v>0</v>
      </c>
      <c r="O44" s="67"/>
      <c r="P44" s="67">
        <v>0</v>
      </c>
      <c r="Q44" s="67">
        <v>0</v>
      </c>
      <c r="R44" s="67">
        <v>0</v>
      </c>
      <c r="S44" s="67"/>
    </row>
    <row r="45" spans="1:19" ht="15" customHeight="1" x14ac:dyDescent="0.25">
      <c r="A45" s="126">
        <v>6</v>
      </c>
      <c r="B45" s="127" t="s">
        <v>77</v>
      </c>
      <c r="C45" s="130" t="s">
        <v>111</v>
      </c>
      <c r="D45" s="133" t="s">
        <v>38</v>
      </c>
      <c r="E45" s="133"/>
      <c r="F45" s="47">
        <v>0</v>
      </c>
      <c r="G45" s="69">
        <v>12800</v>
      </c>
      <c r="H45" s="67">
        <v>0</v>
      </c>
      <c r="I45" s="67"/>
      <c r="J45" s="67">
        <v>0</v>
      </c>
      <c r="K45" s="67"/>
      <c r="L45" s="67">
        <v>0</v>
      </c>
      <c r="M45" s="69"/>
      <c r="N45" s="67">
        <v>0</v>
      </c>
      <c r="O45" s="69"/>
      <c r="P45" s="67">
        <v>0</v>
      </c>
      <c r="Q45" s="67"/>
      <c r="R45" s="67">
        <v>0</v>
      </c>
      <c r="S45" s="69">
        <v>12800</v>
      </c>
    </row>
    <row r="46" spans="1:19" ht="15" customHeight="1" x14ac:dyDescent="0.25">
      <c r="A46" s="126"/>
      <c r="B46" s="128"/>
      <c r="C46" s="131"/>
      <c r="D46" s="134" t="s">
        <v>7</v>
      </c>
      <c r="E46" s="48" t="s">
        <v>39</v>
      </c>
      <c r="F46" s="47">
        <v>0</v>
      </c>
      <c r="G46" s="67">
        <v>12545.28</v>
      </c>
      <c r="H46" s="67">
        <v>0</v>
      </c>
      <c r="I46" s="67"/>
      <c r="J46" s="67">
        <v>0</v>
      </c>
      <c r="K46" s="67"/>
      <c r="L46" s="67">
        <v>0</v>
      </c>
      <c r="M46" s="67"/>
      <c r="N46" s="67">
        <v>0</v>
      </c>
      <c r="O46" s="67"/>
      <c r="P46" s="67">
        <v>0</v>
      </c>
      <c r="Q46" s="67"/>
      <c r="R46" s="67">
        <v>0</v>
      </c>
      <c r="S46" s="67">
        <v>12545.28</v>
      </c>
    </row>
    <row r="47" spans="1:19" x14ac:dyDescent="0.25">
      <c r="A47" s="126"/>
      <c r="B47" s="128"/>
      <c r="C47" s="131"/>
      <c r="D47" s="134"/>
      <c r="E47" s="48" t="s">
        <v>40</v>
      </c>
      <c r="F47" s="47">
        <v>0</v>
      </c>
      <c r="G47" s="67">
        <v>126.72</v>
      </c>
      <c r="H47" s="67">
        <v>0</v>
      </c>
      <c r="I47" s="67"/>
      <c r="J47" s="67">
        <v>0</v>
      </c>
      <c r="K47" s="67"/>
      <c r="L47" s="67">
        <v>0</v>
      </c>
      <c r="M47" s="67"/>
      <c r="N47" s="67">
        <v>0</v>
      </c>
      <c r="O47" s="67"/>
      <c r="P47" s="67">
        <v>0</v>
      </c>
      <c r="Q47" s="67"/>
      <c r="R47" s="67">
        <v>0</v>
      </c>
      <c r="S47" s="67">
        <v>126.72</v>
      </c>
    </row>
    <row r="48" spans="1:19" x14ac:dyDescent="0.25">
      <c r="A48" s="126"/>
      <c r="B48" s="128"/>
      <c r="C48" s="131"/>
      <c r="D48" s="134"/>
      <c r="E48" s="48" t="s">
        <v>41</v>
      </c>
      <c r="F48" s="47">
        <v>0</v>
      </c>
      <c r="G48" s="67">
        <v>128</v>
      </c>
      <c r="H48" s="67">
        <v>0</v>
      </c>
      <c r="I48" s="67"/>
      <c r="J48" s="67">
        <v>0</v>
      </c>
      <c r="K48" s="67"/>
      <c r="L48" s="67">
        <v>0</v>
      </c>
      <c r="M48" s="67"/>
      <c r="N48" s="67">
        <v>0</v>
      </c>
      <c r="O48" s="67"/>
      <c r="P48" s="67">
        <v>0</v>
      </c>
      <c r="Q48" s="67"/>
      <c r="R48" s="67">
        <v>0</v>
      </c>
      <c r="S48" s="67">
        <v>128</v>
      </c>
    </row>
    <row r="49" spans="1:19" x14ac:dyDescent="0.25">
      <c r="A49" s="126"/>
      <c r="B49" s="129"/>
      <c r="C49" s="132"/>
      <c r="D49" s="134"/>
      <c r="E49" s="48" t="s">
        <v>42</v>
      </c>
      <c r="F49" s="47">
        <v>0</v>
      </c>
      <c r="G49" s="67">
        <v>0</v>
      </c>
      <c r="H49" s="67">
        <v>0</v>
      </c>
      <c r="I49" s="67"/>
      <c r="J49" s="67">
        <v>0</v>
      </c>
      <c r="K49" s="67"/>
      <c r="L49" s="67">
        <v>0</v>
      </c>
      <c r="M49" s="67"/>
      <c r="N49" s="67">
        <v>0</v>
      </c>
      <c r="O49" s="67"/>
      <c r="P49" s="67">
        <v>0</v>
      </c>
      <c r="Q49" s="67"/>
      <c r="R49" s="67">
        <v>0</v>
      </c>
      <c r="S49" s="67">
        <v>0</v>
      </c>
    </row>
  </sheetData>
  <mergeCells count="57">
    <mergeCell ref="A45:A49"/>
    <mergeCell ref="B45:B49"/>
    <mergeCell ref="C45:C49"/>
    <mergeCell ref="D45:E45"/>
    <mergeCell ref="D46:D49"/>
    <mergeCell ref="A40:A44"/>
    <mergeCell ref="B40:B44"/>
    <mergeCell ref="C40:C44"/>
    <mergeCell ref="D40:E40"/>
    <mergeCell ref="D41:D44"/>
    <mergeCell ref="O1:S1"/>
    <mergeCell ref="N3:S3"/>
    <mergeCell ref="O4:S4"/>
    <mergeCell ref="A7:S7"/>
    <mergeCell ref="A8:S8"/>
    <mergeCell ref="P11:Q11"/>
    <mergeCell ref="R11:S11"/>
    <mergeCell ref="H10:I10"/>
    <mergeCell ref="J10:K10"/>
    <mergeCell ref="L10:M10"/>
    <mergeCell ref="N10:O10"/>
    <mergeCell ref="D14:E14"/>
    <mergeCell ref="A15:C19"/>
    <mergeCell ref="D15:E15"/>
    <mergeCell ref="D16:D19"/>
    <mergeCell ref="P10:Q10"/>
    <mergeCell ref="A9:A13"/>
    <mergeCell ref="B9:B13"/>
    <mergeCell ref="C9:C13"/>
    <mergeCell ref="D9:E13"/>
    <mergeCell ref="F9:S9"/>
    <mergeCell ref="F10:G11"/>
    <mergeCell ref="R10:S10"/>
    <mergeCell ref="H11:I11"/>
    <mergeCell ref="J11:K11"/>
    <mergeCell ref="L11:M11"/>
    <mergeCell ref="N11:O11"/>
    <mergeCell ref="A20:A24"/>
    <mergeCell ref="B20:B24"/>
    <mergeCell ref="C20:C24"/>
    <mergeCell ref="D20:E20"/>
    <mergeCell ref="D21:D24"/>
    <mergeCell ref="A25:A29"/>
    <mergeCell ref="B25:B29"/>
    <mergeCell ref="C25:C29"/>
    <mergeCell ref="D25:E25"/>
    <mergeCell ref="D26:D29"/>
    <mergeCell ref="A35:A39"/>
    <mergeCell ref="B35:B39"/>
    <mergeCell ref="C35:C39"/>
    <mergeCell ref="D35:E35"/>
    <mergeCell ref="D36:D39"/>
    <mergeCell ref="A30:A34"/>
    <mergeCell ref="B30:B34"/>
    <mergeCell ref="C30:C34"/>
    <mergeCell ref="D30:E30"/>
    <mergeCell ref="D31:D34"/>
  </mergeCells>
  <pageMargins left="0.23622047244094491" right="0.23622047244094491" top="0.35433070866141736" bottom="0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opLeftCell="A11" workbookViewId="0">
      <selection activeCell="K19" sqref="A5:K19"/>
    </sheetView>
  </sheetViews>
  <sheetFormatPr defaultColWidth="9.140625" defaultRowHeight="15" x14ac:dyDescent="0.25"/>
  <cols>
    <col min="1" max="1" width="4.7109375" style="11" customWidth="1"/>
    <col min="2" max="2" width="24" style="11" customWidth="1"/>
    <col min="3" max="3" width="41.42578125" style="11" customWidth="1"/>
    <col min="4" max="4" width="15" style="11" customWidth="1"/>
    <col min="5" max="5" width="14.7109375" style="11" customWidth="1"/>
    <col min="6" max="11" width="8.7109375" style="11" customWidth="1"/>
    <col min="12" max="16384" width="9.140625" style="11"/>
  </cols>
  <sheetData>
    <row r="1" spans="1:13" ht="18.75" customHeight="1" x14ac:dyDescent="0.25">
      <c r="I1" s="23"/>
      <c r="J1" s="150" t="s">
        <v>43</v>
      </c>
      <c r="K1" s="150"/>
      <c r="L1" s="23"/>
      <c r="M1" s="23"/>
    </row>
    <row r="2" spans="1:13" ht="52.5" customHeight="1" x14ac:dyDescent="0.25">
      <c r="A2" s="150" t="s">
        <v>44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3" ht="24.75" customHeight="1" x14ac:dyDescent="0.25">
      <c r="A3" s="150" t="s">
        <v>18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13" ht="15" customHeight="1" x14ac:dyDescent="0.25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</row>
    <row r="5" spans="1:13" ht="168.75" customHeight="1" x14ac:dyDescent="0.25">
      <c r="A5" s="152"/>
      <c r="B5" s="152" t="s">
        <v>15</v>
      </c>
      <c r="C5" s="152" t="s">
        <v>0</v>
      </c>
      <c r="D5" s="153" t="s">
        <v>45</v>
      </c>
      <c r="E5" s="153" t="s">
        <v>46</v>
      </c>
      <c r="F5" s="155" t="s">
        <v>47</v>
      </c>
      <c r="G5" s="156"/>
      <c r="H5" s="156"/>
      <c r="I5" s="156"/>
      <c r="J5" s="156"/>
      <c r="K5" s="157"/>
    </row>
    <row r="6" spans="1:13" ht="42.75" customHeight="1" x14ac:dyDescent="0.25">
      <c r="A6" s="152"/>
      <c r="B6" s="152"/>
      <c r="C6" s="152"/>
      <c r="D6" s="154"/>
      <c r="E6" s="154"/>
      <c r="F6" s="15" t="s">
        <v>30</v>
      </c>
      <c r="G6" s="15" t="s">
        <v>31</v>
      </c>
      <c r="H6" s="15" t="s">
        <v>32</v>
      </c>
      <c r="I6" s="15" t="s">
        <v>33</v>
      </c>
      <c r="J6" s="15" t="s">
        <v>34</v>
      </c>
      <c r="K6" s="15" t="s">
        <v>35</v>
      </c>
    </row>
    <row r="7" spans="1:13" x14ac:dyDescent="0.25">
      <c r="A7" s="152"/>
      <c r="B7" s="152"/>
      <c r="C7" s="152"/>
      <c r="D7" s="24" t="s">
        <v>48</v>
      </c>
      <c r="E7" s="24" t="s">
        <v>49</v>
      </c>
      <c r="F7" s="14" t="s">
        <v>49</v>
      </c>
      <c r="G7" s="14" t="s">
        <v>49</v>
      </c>
      <c r="H7" s="14" t="s">
        <v>49</v>
      </c>
      <c r="I7" s="14" t="s">
        <v>49</v>
      </c>
      <c r="J7" s="14" t="s">
        <v>49</v>
      </c>
      <c r="K7" s="14" t="s">
        <v>49</v>
      </c>
    </row>
    <row r="8" spans="1:13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</row>
    <row r="9" spans="1:13" x14ac:dyDescent="0.25">
      <c r="A9" s="142" t="s">
        <v>50</v>
      </c>
      <c r="B9" s="143"/>
      <c r="C9" s="143"/>
      <c r="D9" s="143"/>
      <c r="E9" s="143"/>
      <c r="F9" s="143"/>
      <c r="G9" s="143"/>
      <c r="H9" s="143"/>
      <c r="I9" s="143"/>
      <c r="J9" s="143"/>
      <c r="K9" s="144"/>
    </row>
    <row r="10" spans="1:13" ht="36" customHeight="1" x14ac:dyDescent="0.25">
      <c r="A10" s="145" t="s">
        <v>88</v>
      </c>
      <c r="B10" s="145"/>
      <c r="C10" s="145"/>
      <c r="D10" s="49" t="s">
        <v>89</v>
      </c>
      <c r="E10" s="49" t="s">
        <v>89</v>
      </c>
      <c r="F10" s="50">
        <v>82.5</v>
      </c>
      <c r="G10" s="50">
        <v>82.82</v>
      </c>
      <c r="H10" s="50">
        <v>83.18</v>
      </c>
      <c r="I10" s="50">
        <v>84.4</v>
      </c>
      <c r="J10" s="50">
        <v>86.1</v>
      </c>
      <c r="K10" s="50">
        <v>89.4</v>
      </c>
    </row>
    <row r="11" spans="1:13" ht="31.5" customHeight="1" x14ac:dyDescent="0.25">
      <c r="A11" s="146" t="s">
        <v>51</v>
      </c>
      <c r="B11" s="146"/>
      <c r="C11" s="146"/>
      <c r="D11" s="51">
        <v>147990</v>
      </c>
      <c r="E11" s="50">
        <v>312.19400000000002</v>
      </c>
      <c r="F11" s="50">
        <v>82.5</v>
      </c>
      <c r="G11" s="50">
        <v>82.82</v>
      </c>
      <c r="H11" s="50">
        <v>83.18</v>
      </c>
      <c r="I11" s="50">
        <v>84.4</v>
      </c>
      <c r="J11" s="50">
        <v>86.1</v>
      </c>
      <c r="K11" s="50">
        <v>89.4</v>
      </c>
    </row>
    <row r="12" spans="1:13" ht="32.25" customHeight="1" x14ac:dyDescent="0.25">
      <c r="A12" s="145" t="s">
        <v>90</v>
      </c>
      <c r="B12" s="145"/>
      <c r="C12" s="145"/>
      <c r="D12" s="52">
        <f>SUM(D13+D21+D31+D37+D39+D41+D44+D53+D55+D58+D63+D65+D68+D71+D75+D77+D80+D84+D92+D97+D99+D112+D114+D124+D130+D132+D134+D141+D145+D148+D153+D158+D175+D178+D180+D182+D193+D195+D199+D201+D206+D213+D216+D221+D226+D229+D235+D240)</f>
        <v>2162</v>
      </c>
      <c r="E12" s="53">
        <f>SUM(E13+E21+E31+E37+E39+E41+E44+E53+E55+E58+E63+E65+E68+E71+E75+E77+E80+E84+E92+E97+E99+E112+E114+E124+E130+E132+E134+E141+E145+E148+E153+E158+E175+E178+E180+E182+E193+E195+E199+E201+E206+E213+E216+E221+E226+E229+E235+E240)</f>
        <v>33.799999999999997</v>
      </c>
      <c r="F12" s="53">
        <f>SUM(F13+F21+F31+F37+F39+F41+F44+F53+F55+F58+F63+F65+F68+F71+F75+F77+F80+F84+F92+F97+F99+F112+F114+F124+F130+F132+F134+F141+F145+F148+F153+F158+F175+F178+F180+F182+F193+F195+F199+F201+F206+F213+F216+F221+F226+F229+F235+F240)</f>
        <v>0</v>
      </c>
      <c r="G12" s="53">
        <v>0</v>
      </c>
      <c r="H12" s="53">
        <v>0.12</v>
      </c>
      <c r="I12" s="53">
        <f>SUM(I13+I21+I31+I37+I39+I41+I44+I53+I55+I58+I63+I65+I68+I71+I75+I77+I80+I84+I92+I97+I99+I112+I114+I124+I130+I132+I134+I141+I145+I148+I153+I158+I175+I178+I180+I182+I193+I195+I199+I201+I206+I213+I216+I221+I226+I229+I235+I240)</f>
        <v>0.06</v>
      </c>
      <c r="J12" s="53">
        <f>SUM(J13+J21+J31+J37+J39+J41+J44+J53+J55+J58+J63+J65+J68+J71+J75+J77+J80+J84+J92+J97+J99+J112+J114+J124+J130+J132+J134+J141+J145+J148+J153+J158+J175+J178+J180+J182+J193+J195+J199+J201+J206+J213+J216+J221+J226+J229+J235+J240)</f>
        <v>0.12000000000000001</v>
      </c>
      <c r="K12" s="53">
        <f>SUM(K13+K21+K31+K37+K39+K41+K44+K53+K55+K58+K63+K65+K68+K71+K75+K77+K80+K84+K92+K97+K99+K112+K114+K124+K130+K132+K134+K141+K145+K148+K153+K158+K175+K178+K180+K182+K193+K195+K199+K201+K206+K213+K216+K221+K226+K229+K235+K240)</f>
        <v>0.02</v>
      </c>
    </row>
    <row r="13" spans="1:13" ht="33" customHeight="1" x14ac:dyDescent="0.25">
      <c r="A13" s="147" t="s">
        <v>76</v>
      </c>
      <c r="B13" s="148"/>
      <c r="C13" s="149"/>
      <c r="D13" s="40">
        <f>SUM(D14:D18)</f>
        <v>2162</v>
      </c>
      <c r="E13" s="40">
        <v>33.799999999999997</v>
      </c>
      <c r="F13" s="41">
        <f>SUM(F14:F18)</f>
        <v>0</v>
      </c>
      <c r="G13" s="41">
        <v>0</v>
      </c>
      <c r="H13" s="88">
        <v>0.12</v>
      </c>
      <c r="I13" s="41">
        <f>SUM(I14:I18)</f>
        <v>0.06</v>
      </c>
      <c r="J13" s="41">
        <f>SUM(J14:J18)</f>
        <v>0.12000000000000001</v>
      </c>
      <c r="K13" s="70">
        <f>SUM(K14:K19)</f>
        <v>0.02</v>
      </c>
    </row>
    <row r="14" spans="1:13" s="71" customFormat="1" ht="38.25" x14ac:dyDescent="0.25">
      <c r="A14" s="74">
        <v>1</v>
      </c>
      <c r="B14" s="75" t="s">
        <v>77</v>
      </c>
      <c r="C14" s="72" t="s">
        <v>103</v>
      </c>
      <c r="D14" s="76">
        <v>286</v>
      </c>
      <c r="E14" s="77">
        <f t="shared" ref="E14:E15" si="0">SUM(D14/1209475*100)</f>
        <v>2.3646623535004858E-2</v>
      </c>
      <c r="F14" s="78"/>
      <c r="G14" s="78"/>
      <c r="H14" s="78"/>
      <c r="I14" s="78">
        <v>0.02</v>
      </c>
      <c r="J14" s="78"/>
      <c r="K14" s="78"/>
    </row>
    <row r="15" spans="1:13" s="71" customFormat="1" ht="25.5" x14ac:dyDescent="0.25">
      <c r="A15" s="74">
        <v>2</v>
      </c>
      <c r="B15" s="75" t="s">
        <v>77</v>
      </c>
      <c r="C15" s="73" t="s">
        <v>107</v>
      </c>
      <c r="D15" s="76">
        <v>212</v>
      </c>
      <c r="E15" s="77">
        <f t="shared" si="0"/>
        <v>1.7528266396577025E-2</v>
      </c>
      <c r="F15" s="78"/>
      <c r="G15" s="78"/>
      <c r="H15" s="78"/>
      <c r="I15" s="78">
        <v>0.02</v>
      </c>
      <c r="J15" s="78"/>
      <c r="K15" s="78"/>
    </row>
    <row r="16" spans="1:13" s="71" customFormat="1" ht="38.25" x14ac:dyDescent="0.25">
      <c r="A16" s="74">
        <v>3</v>
      </c>
      <c r="B16" s="75" t="s">
        <v>77</v>
      </c>
      <c r="C16" s="72" t="s">
        <v>104</v>
      </c>
      <c r="D16" s="76">
        <v>214</v>
      </c>
      <c r="E16" s="77">
        <f t="shared" ref="E16:E19" si="1">SUM(D16/1209475*100)</f>
        <v>1.769362740031832E-2</v>
      </c>
      <c r="F16" s="78"/>
      <c r="G16" s="78"/>
      <c r="H16" s="78"/>
      <c r="I16" s="78">
        <v>0.02</v>
      </c>
      <c r="J16" s="78"/>
      <c r="K16" s="78"/>
    </row>
    <row r="17" spans="1:11" s="71" customFormat="1" ht="51" x14ac:dyDescent="0.25">
      <c r="A17" s="74">
        <v>4</v>
      </c>
      <c r="B17" s="75" t="s">
        <v>77</v>
      </c>
      <c r="C17" s="73" t="s">
        <v>105</v>
      </c>
      <c r="D17" s="76">
        <v>1250</v>
      </c>
      <c r="E17" s="77">
        <f t="shared" si="1"/>
        <v>0.10335062733830794</v>
      </c>
      <c r="F17" s="78"/>
      <c r="G17" s="78"/>
      <c r="H17" s="78"/>
      <c r="I17" s="78"/>
      <c r="J17" s="78">
        <v>0.1</v>
      </c>
      <c r="K17" s="78"/>
    </row>
    <row r="18" spans="1:11" s="71" customFormat="1" ht="38.25" x14ac:dyDescent="0.25">
      <c r="A18" s="74">
        <v>5</v>
      </c>
      <c r="B18" s="75" t="s">
        <v>77</v>
      </c>
      <c r="C18" s="73" t="s">
        <v>106</v>
      </c>
      <c r="D18" s="76">
        <v>200</v>
      </c>
      <c r="E18" s="77">
        <f t="shared" si="1"/>
        <v>1.6536100374129271E-2</v>
      </c>
      <c r="F18" s="78"/>
      <c r="G18" s="78"/>
      <c r="H18" s="78"/>
      <c r="I18" s="78"/>
      <c r="J18" s="78">
        <v>0.02</v>
      </c>
      <c r="K18" s="78"/>
    </row>
    <row r="19" spans="1:11" s="71" customFormat="1" ht="38.25" x14ac:dyDescent="0.25">
      <c r="A19" s="74">
        <v>6</v>
      </c>
      <c r="B19" s="75" t="s">
        <v>77</v>
      </c>
      <c r="C19" s="73" t="s">
        <v>111</v>
      </c>
      <c r="D19" s="76">
        <v>200</v>
      </c>
      <c r="E19" s="77">
        <f t="shared" si="1"/>
        <v>1.6536100374129271E-2</v>
      </c>
      <c r="F19" s="78"/>
      <c r="G19" s="78"/>
      <c r="H19" s="78"/>
      <c r="I19" s="78"/>
      <c r="J19" s="78"/>
      <c r="K19" s="78">
        <v>0.02</v>
      </c>
    </row>
  </sheetData>
  <mergeCells count="15">
    <mergeCell ref="J1:K1"/>
    <mergeCell ref="A2:K2"/>
    <mergeCell ref="A3:K3"/>
    <mergeCell ref="A4:K4"/>
    <mergeCell ref="A5:A7"/>
    <mergeCell ref="B5:B7"/>
    <mergeCell ref="C5:C7"/>
    <mergeCell ref="D5:D6"/>
    <mergeCell ref="E5:E6"/>
    <mergeCell ref="F5:K5"/>
    <mergeCell ref="A9:K9"/>
    <mergeCell ref="A10:C10"/>
    <mergeCell ref="A11:C11"/>
    <mergeCell ref="A12:C12"/>
    <mergeCell ref="A13:C13"/>
  </mergeCells>
  <pageMargins left="0.23622047244094491" right="0.23622047244094491" top="0.35433070866141736" bottom="0" header="0.31496062992125984" footer="0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A10" sqref="A10:A15"/>
    </sheetView>
  </sheetViews>
  <sheetFormatPr defaultRowHeight="15" x14ac:dyDescent="0.25"/>
  <cols>
    <col min="1" max="1" width="5.85546875" style="26" customWidth="1"/>
    <col min="2" max="2" width="23" style="26" customWidth="1"/>
    <col min="3" max="3" width="36.140625" style="26" customWidth="1"/>
    <col min="4" max="4" width="16.5703125" style="30" customWidth="1"/>
    <col min="5" max="5" width="19.140625" style="26" customWidth="1"/>
    <col min="6" max="6" width="23.28515625" style="26" customWidth="1"/>
    <col min="7" max="7" width="18.5703125" style="26" customWidth="1"/>
    <col min="8" max="8" width="24.140625" style="26" customWidth="1"/>
    <col min="9" max="9" width="19.7109375" style="31" customWidth="1"/>
    <col min="10" max="16384" width="9.140625" style="26"/>
  </cols>
  <sheetData>
    <row r="1" spans="1:9" x14ac:dyDescent="0.25">
      <c r="A1" s="158"/>
      <c r="B1" s="158"/>
      <c r="C1" s="158"/>
      <c r="D1" s="158"/>
      <c r="E1" s="158"/>
      <c r="F1" s="158"/>
      <c r="G1" s="159" t="s">
        <v>52</v>
      </c>
      <c r="H1" s="159"/>
      <c r="I1" s="159"/>
    </row>
    <row r="2" spans="1:9" x14ac:dyDescent="0.25">
      <c r="A2" s="137" t="s">
        <v>53</v>
      </c>
      <c r="B2" s="137"/>
      <c r="C2" s="137"/>
      <c r="D2" s="137"/>
      <c r="E2" s="137"/>
      <c r="F2" s="137"/>
      <c r="G2" s="137"/>
      <c r="H2" s="137"/>
      <c r="I2" s="137"/>
    </row>
    <row r="3" spans="1:9" x14ac:dyDescent="0.25">
      <c r="A3" s="141" t="s">
        <v>18</v>
      </c>
      <c r="B3" s="141"/>
      <c r="C3" s="141"/>
      <c r="D3" s="141"/>
      <c r="E3" s="141"/>
      <c r="F3" s="141"/>
      <c r="G3" s="141"/>
      <c r="H3" s="141"/>
      <c r="I3" s="141"/>
    </row>
    <row r="4" spans="1:9" ht="30" customHeight="1" x14ac:dyDescent="0.25">
      <c r="A4" s="141" t="s">
        <v>54</v>
      </c>
      <c r="B4" s="137" t="s">
        <v>15</v>
      </c>
      <c r="C4" s="137" t="s">
        <v>0</v>
      </c>
      <c r="D4" s="137" t="s">
        <v>55</v>
      </c>
      <c r="E4" s="137" t="s">
        <v>56</v>
      </c>
      <c r="F4" s="137" t="s">
        <v>57</v>
      </c>
      <c r="G4" s="137"/>
      <c r="H4" s="137" t="s">
        <v>58</v>
      </c>
      <c r="I4" s="137"/>
    </row>
    <row r="5" spans="1:9" ht="15" customHeight="1" x14ac:dyDescent="0.25">
      <c r="A5" s="141"/>
      <c r="B5" s="137"/>
      <c r="C5" s="137"/>
      <c r="D5" s="137"/>
      <c r="E5" s="137"/>
      <c r="F5" s="137" t="s">
        <v>59</v>
      </c>
      <c r="G5" s="137" t="s">
        <v>60</v>
      </c>
      <c r="H5" s="137" t="s">
        <v>61</v>
      </c>
      <c r="I5" s="160" t="s">
        <v>62</v>
      </c>
    </row>
    <row r="6" spans="1:9" ht="12.75" customHeight="1" x14ac:dyDescent="0.25">
      <c r="A6" s="141"/>
      <c r="B6" s="137"/>
      <c r="C6" s="137"/>
      <c r="D6" s="137"/>
      <c r="E6" s="137"/>
      <c r="F6" s="137"/>
      <c r="G6" s="137"/>
      <c r="H6" s="137"/>
      <c r="I6" s="160"/>
    </row>
    <row r="7" spans="1:9" ht="12.75" customHeight="1" x14ac:dyDescent="0.25">
      <c r="A7" s="141"/>
      <c r="B7" s="137"/>
      <c r="C7" s="137"/>
      <c r="D7" s="137"/>
      <c r="E7" s="137"/>
      <c r="F7" s="137"/>
      <c r="G7" s="137"/>
      <c r="H7" s="137"/>
      <c r="I7" s="160"/>
    </row>
    <row r="8" spans="1:9" x14ac:dyDescent="0.25">
      <c r="A8" s="141"/>
      <c r="B8" s="137"/>
      <c r="C8" s="137"/>
      <c r="D8" s="137"/>
      <c r="E8" s="14" t="s">
        <v>63</v>
      </c>
      <c r="F8" s="14" t="s">
        <v>63</v>
      </c>
      <c r="G8" s="14" t="s">
        <v>63</v>
      </c>
      <c r="H8" s="14" t="s">
        <v>63</v>
      </c>
      <c r="I8" s="27" t="s">
        <v>63</v>
      </c>
    </row>
    <row r="9" spans="1:9" x14ac:dyDescent="0.25">
      <c r="A9" s="28">
        <v>1</v>
      </c>
      <c r="B9" s="28">
        <v>2</v>
      </c>
      <c r="C9" s="21">
        <v>3</v>
      </c>
      <c r="D9" s="28">
        <v>4</v>
      </c>
      <c r="E9" s="28">
        <v>5</v>
      </c>
      <c r="F9" s="28">
        <v>6</v>
      </c>
      <c r="G9" s="28">
        <v>7</v>
      </c>
      <c r="H9" s="28">
        <v>8</v>
      </c>
      <c r="I9" s="29">
        <v>9</v>
      </c>
    </row>
    <row r="10" spans="1:9" ht="38.25" x14ac:dyDescent="0.25">
      <c r="A10" s="15">
        <v>1</v>
      </c>
      <c r="B10" s="54" t="s">
        <v>77</v>
      </c>
      <c r="C10" s="72" t="s">
        <v>103</v>
      </c>
      <c r="D10" s="20" t="s">
        <v>79</v>
      </c>
      <c r="E10" s="55" t="s">
        <v>80</v>
      </c>
      <c r="F10" s="56" t="s">
        <v>91</v>
      </c>
      <c r="G10" s="56" t="s">
        <v>92</v>
      </c>
      <c r="H10" s="56" t="s">
        <v>93</v>
      </c>
      <c r="I10" s="56" t="s">
        <v>94</v>
      </c>
    </row>
    <row r="11" spans="1:9" ht="38.25" x14ac:dyDescent="0.25">
      <c r="A11" s="15">
        <f t="shared" ref="A11:A15" si="0">A10+1</f>
        <v>2</v>
      </c>
      <c r="B11" s="54" t="s">
        <v>77</v>
      </c>
      <c r="C11" s="73" t="s">
        <v>107</v>
      </c>
      <c r="D11" s="20" t="s">
        <v>79</v>
      </c>
      <c r="E11" s="55" t="s">
        <v>80</v>
      </c>
      <c r="F11" s="56" t="s">
        <v>91</v>
      </c>
      <c r="G11" s="56" t="s">
        <v>92</v>
      </c>
      <c r="H11" s="56" t="s">
        <v>93</v>
      </c>
      <c r="I11" s="56" t="s">
        <v>94</v>
      </c>
    </row>
    <row r="12" spans="1:9" ht="38.25" x14ac:dyDescent="0.25">
      <c r="A12" s="38">
        <f t="shared" si="0"/>
        <v>3</v>
      </c>
      <c r="B12" s="54" t="s">
        <v>77</v>
      </c>
      <c r="C12" s="72" t="s">
        <v>104</v>
      </c>
      <c r="D12" s="20" t="s">
        <v>79</v>
      </c>
      <c r="E12" s="55" t="s">
        <v>80</v>
      </c>
      <c r="F12" s="56" t="s">
        <v>91</v>
      </c>
      <c r="G12" s="56" t="s">
        <v>92</v>
      </c>
      <c r="H12" s="56" t="s">
        <v>93</v>
      </c>
      <c r="I12" s="56" t="s">
        <v>94</v>
      </c>
    </row>
    <row r="13" spans="1:9" ht="52.5" customHeight="1" x14ac:dyDescent="0.25">
      <c r="A13" s="38">
        <f t="shared" si="0"/>
        <v>4</v>
      </c>
      <c r="B13" s="54" t="s">
        <v>77</v>
      </c>
      <c r="C13" s="73" t="s">
        <v>105</v>
      </c>
      <c r="D13" s="20" t="s">
        <v>85</v>
      </c>
      <c r="E13" s="55" t="s">
        <v>80</v>
      </c>
      <c r="F13" s="56" t="s">
        <v>93</v>
      </c>
      <c r="G13" s="56" t="s">
        <v>95</v>
      </c>
      <c r="H13" s="56" t="s">
        <v>96</v>
      </c>
      <c r="I13" s="56" t="s">
        <v>97</v>
      </c>
    </row>
    <row r="14" spans="1:9" ht="42.75" customHeight="1" x14ac:dyDescent="0.25">
      <c r="A14" s="38">
        <f t="shared" si="0"/>
        <v>5</v>
      </c>
      <c r="B14" s="54" t="s">
        <v>77</v>
      </c>
      <c r="C14" s="73" t="s">
        <v>106</v>
      </c>
      <c r="D14" s="20" t="s">
        <v>79</v>
      </c>
      <c r="E14" s="55" t="s">
        <v>80</v>
      </c>
      <c r="F14" s="56" t="s">
        <v>93</v>
      </c>
      <c r="G14" s="56" t="s">
        <v>95</v>
      </c>
      <c r="H14" s="56" t="s">
        <v>96</v>
      </c>
      <c r="I14" s="56" t="s">
        <v>97</v>
      </c>
    </row>
    <row r="15" spans="1:9" ht="42" customHeight="1" x14ac:dyDescent="0.25">
      <c r="A15" s="38">
        <f t="shared" si="0"/>
        <v>6</v>
      </c>
      <c r="B15" s="54" t="s">
        <v>77</v>
      </c>
      <c r="C15" s="73" t="s">
        <v>111</v>
      </c>
      <c r="D15" s="20" t="s">
        <v>79</v>
      </c>
      <c r="E15" s="55" t="s">
        <v>80</v>
      </c>
      <c r="F15" s="56" t="s">
        <v>96</v>
      </c>
      <c r="G15" s="56" t="s">
        <v>98</v>
      </c>
      <c r="H15" s="56" t="s">
        <v>99</v>
      </c>
      <c r="I15" s="56" t="s">
        <v>100</v>
      </c>
    </row>
  </sheetData>
  <mergeCells count="15">
    <mergeCell ref="A1:F1"/>
    <mergeCell ref="G1:I1"/>
    <mergeCell ref="A2:I2"/>
    <mergeCell ref="H5:H7"/>
    <mergeCell ref="I5:I7"/>
    <mergeCell ref="A3:I3"/>
    <mergeCell ref="A4:A8"/>
    <mergeCell ref="B4:B8"/>
    <mergeCell ref="C4:C8"/>
    <mergeCell ref="D4:D8"/>
    <mergeCell ref="E4:E7"/>
    <mergeCell ref="F4:G4"/>
    <mergeCell ref="H4:I4"/>
    <mergeCell ref="F5:F7"/>
    <mergeCell ref="G5:G7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zoomScale="75" zoomScaleNormal="75" workbookViewId="0">
      <selection activeCell="C19" sqref="C19"/>
    </sheetView>
  </sheetViews>
  <sheetFormatPr defaultRowHeight="15" x14ac:dyDescent="0.25"/>
  <cols>
    <col min="1" max="1" width="6.42578125" style="32" customWidth="1"/>
    <col min="2" max="2" width="22.140625" style="32" customWidth="1"/>
    <col min="3" max="3" width="40.5703125" style="32" customWidth="1"/>
    <col min="4" max="4" width="25.7109375" style="32" customWidth="1"/>
    <col min="5" max="5" width="29.5703125" style="32" customWidth="1"/>
    <col min="6" max="6" width="19.5703125" style="32" customWidth="1"/>
    <col min="7" max="7" width="25.85546875" style="32" customWidth="1"/>
    <col min="8" max="8" width="20.28515625" style="32" customWidth="1"/>
    <col min="9" max="9" width="12.28515625" style="32" customWidth="1"/>
    <col min="10" max="10" width="14.85546875" style="32" customWidth="1"/>
    <col min="11" max="11" width="23" style="32" customWidth="1"/>
    <col min="12" max="16384" width="9.140625" style="32"/>
  </cols>
  <sheetData>
    <row r="1" spans="1:11" ht="20.25" customHeight="1" x14ac:dyDescent="0.25">
      <c r="H1" s="162" t="s">
        <v>64</v>
      </c>
      <c r="I1" s="162"/>
      <c r="J1" s="162"/>
      <c r="K1" s="162"/>
    </row>
    <row r="2" spans="1:11" ht="25.5" customHeight="1" x14ac:dyDescent="0.25">
      <c r="B2" s="163" t="s">
        <v>65</v>
      </c>
      <c r="C2" s="163"/>
      <c r="D2" s="163"/>
      <c r="E2" s="163"/>
      <c r="F2" s="163"/>
      <c r="G2" s="163"/>
      <c r="H2" s="163"/>
      <c r="I2" s="163"/>
      <c r="J2" s="163"/>
    </row>
    <row r="3" spans="1:11" ht="24" customHeight="1" x14ac:dyDescent="0.25">
      <c r="B3" s="163" t="s">
        <v>18</v>
      </c>
      <c r="C3" s="163"/>
      <c r="D3" s="163"/>
      <c r="E3" s="163"/>
      <c r="F3" s="163"/>
      <c r="G3" s="163"/>
      <c r="H3" s="163"/>
      <c r="I3" s="163"/>
      <c r="J3" s="163"/>
    </row>
    <row r="4" spans="1:11" ht="18.75" x14ac:dyDescent="0.25">
      <c r="C4" s="33"/>
      <c r="D4" s="34"/>
      <c r="E4" s="34"/>
      <c r="F4" s="34"/>
      <c r="G4" s="34"/>
      <c r="H4" s="34"/>
      <c r="I4" s="34"/>
      <c r="J4" s="33"/>
    </row>
    <row r="5" spans="1:11" ht="95.25" customHeight="1" x14ac:dyDescent="0.25">
      <c r="A5" s="164" t="s">
        <v>54</v>
      </c>
      <c r="B5" s="164" t="s">
        <v>66</v>
      </c>
      <c r="C5" s="164" t="s">
        <v>0</v>
      </c>
      <c r="D5" s="164" t="s">
        <v>67</v>
      </c>
      <c r="E5" s="164"/>
      <c r="F5" s="35" t="s">
        <v>68</v>
      </c>
      <c r="G5" s="35" t="s">
        <v>69</v>
      </c>
      <c r="H5" s="164" t="s">
        <v>70</v>
      </c>
      <c r="I5" s="164"/>
      <c r="J5" s="164" t="s">
        <v>71</v>
      </c>
      <c r="K5" s="161" t="s">
        <v>72</v>
      </c>
    </row>
    <row r="6" spans="1:11" ht="25.5" customHeight="1" x14ac:dyDescent="0.25">
      <c r="A6" s="164"/>
      <c r="B6" s="164"/>
      <c r="C6" s="164"/>
      <c r="D6" s="35" t="s">
        <v>73</v>
      </c>
      <c r="E6" s="35" t="s">
        <v>74</v>
      </c>
      <c r="F6" s="35" t="s">
        <v>75</v>
      </c>
      <c r="G6" s="35" t="s">
        <v>75</v>
      </c>
      <c r="H6" s="35" t="s">
        <v>75</v>
      </c>
      <c r="I6" s="35" t="s">
        <v>49</v>
      </c>
      <c r="J6" s="164"/>
      <c r="K6" s="161"/>
    </row>
    <row r="7" spans="1:11" s="36" customFormat="1" ht="38.25" x14ac:dyDescent="0.25">
      <c r="A7" s="39">
        <v>1</v>
      </c>
      <c r="B7" s="57" t="s">
        <v>77</v>
      </c>
      <c r="C7" s="72" t="s">
        <v>103</v>
      </c>
      <c r="D7" s="58" t="s">
        <v>101</v>
      </c>
      <c r="E7" s="59" t="s">
        <v>81</v>
      </c>
      <c r="F7" s="61">
        <v>34.18</v>
      </c>
      <c r="G7" s="61">
        <v>34.18</v>
      </c>
      <c r="H7" s="62">
        <f t="shared" ref="H7:H12" si="0">G7-F7</f>
        <v>0</v>
      </c>
      <c r="I7" s="63">
        <f t="shared" ref="I7:I12" si="1">(G7-F7)/F7</f>
        <v>0</v>
      </c>
      <c r="J7" s="64"/>
      <c r="K7" s="65"/>
    </row>
    <row r="8" spans="1:11" s="36" customFormat="1" ht="25.5" x14ac:dyDescent="0.25">
      <c r="A8" s="39">
        <v>2</v>
      </c>
      <c r="B8" s="57" t="s">
        <v>77</v>
      </c>
      <c r="C8" s="73" t="s">
        <v>107</v>
      </c>
      <c r="D8" s="58" t="s">
        <v>102</v>
      </c>
      <c r="E8" s="59" t="s">
        <v>82</v>
      </c>
      <c r="F8" s="60">
        <v>34.18</v>
      </c>
      <c r="G8" s="61">
        <v>34.18</v>
      </c>
      <c r="H8" s="62">
        <f t="shared" si="0"/>
        <v>0</v>
      </c>
      <c r="I8" s="63">
        <f t="shared" si="1"/>
        <v>0</v>
      </c>
      <c r="J8" s="64"/>
      <c r="K8" s="65"/>
    </row>
    <row r="9" spans="1:11" s="36" customFormat="1" ht="38.25" x14ac:dyDescent="0.25">
      <c r="A9" s="39">
        <v>3</v>
      </c>
      <c r="B9" s="57" t="s">
        <v>77</v>
      </c>
      <c r="C9" s="72" t="s">
        <v>104</v>
      </c>
      <c r="D9" s="58" t="s">
        <v>102</v>
      </c>
      <c r="E9" s="59" t="s">
        <v>82</v>
      </c>
      <c r="F9" s="60">
        <v>34.18</v>
      </c>
      <c r="G9" s="61">
        <v>34.18</v>
      </c>
      <c r="H9" s="62">
        <f t="shared" si="0"/>
        <v>0</v>
      </c>
      <c r="I9" s="63">
        <f t="shared" si="1"/>
        <v>0</v>
      </c>
      <c r="J9" s="64"/>
      <c r="K9" s="65"/>
    </row>
    <row r="10" spans="1:11" s="36" customFormat="1" ht="51" x14ac:dyDescent="0.25">
      <c r="A10" s="39">
        <v>4</v>
      </c>
      <c r="B10" s="57" t="s">
        <v>77</v>
      </c>
      <c r="C10" s="73" t="s">
        <v>105</v>
      </c>
      <c r="D10" s="58" t="s">
        <v>102</v>
      </c>
      <c r="E10" s="59" t="s">
        <v>82</v>
      </c>
      <c r="F10" s="60">
        <v>34.18</v>
      </c>
      <c r="G10" s="61">
        <v>34.18</v>
      </c>
      <c r="H10" s="62">
        <f t="shared" si="0"/>
        <v>0</v>
      </c>
      <c r="I10" s="63">
        <f t="shared" si="1"/>
        <v>0</v>
      </c>
      <c r="J10" s="64"/>
      <c r="K10" s="65"/>
    </row>
    <row r="11" spans="1:11" s="36" customFormat="1" ht="38.25" x14ac:dyDescent="0.25">
      <c r="A11" s="39">
        <v>5</v>
      </c>
      <c r="B11" s="57" t="s">
        <v>77</v>
      </c>
      <c r="C11" s="73" t="s">
        <v>106</v>
      </c>
      <c r="D11" s="58" t="s">
        <v>102</v>
      </c>
      <c r="E11" s="59" t="s">
        <v>82</v>
      </c>
      <c r="F11" s="60">
        <v>34.18</v>
      </c>
      <c r="G11" s="61">
        <v>34.18</v>
      </c>
      <c r="H11" s="62">
        <f t="shared" si="0"/>
        <v>0</v>
      </c>
      <c r="I11" s="63">
        <f t="shared" si="1"/>
        <v>0</v>
      </c>
      <c r="J11" s="64"/>
      <c r="K11" s="65"/>
    </row>
    <row r="12" spans="1:11" s="36" customFormat="1" ht="38.25" x14ac:dyDescent="0.25">
      <c r="A12" s="39">
        <v>6</v>
      </c>
      <c r="B12" s="57" t="s">
        <v>77</v>
      </c>
      <c r="C12" s="73" t="s">
        <v>111</v>
      </c>
      <c r="D12" s="58" t="s">
        <v>102</v>
      </c>
      <c r="E12" s="59" t="s">
        <v>82</v>
      </c>
      <c r="F12" s="60">
        <v>34.18</v>
      </c>
      <c r="G12" s="61">
        <v>34.18</v>
      </c>
      <c r="H12" s="62">
        <f t="shared" si="0"/>
        <v>0</v>
      </c>
      <c r="I12" s="63">
        <f t="shared" si="1"/>
        <v>0</v>
      </c>
      <c r="J12" s="64"/>
      <c r="K12" s="65"/>
    </row>
  </sheetData>
  <mergeCells count="10">
    <mergeCell ref="K5:K6"/>
    <mergeCell ref="H1:K1"/>
    <mergeCell ref="B2:J2"/>
    <mergeCell ref="B3:J3"/>
    <mergeCell ref="A5:A6"/>
    <mergeCell ref="B5:B6"/>
    <mergeCell ref="C5:C6"/>
    <mergeCell ref="D5:E5"/>
    <mergeCell ref="H5:I5"/>
    <mergeCell ref="J5:J6"/>
  </mergeCells>
  <pageMargins left="0.25" right="0.25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 1</vt:lpstr>
      <vt:lpstr>прил 2</vt:lpstr>
      <vt:lpstr>прил 3</vt:lpstr>
      <vt:lpstr>прил 4</vt:lpstr>
      <vt:lpstr>прил 5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Логутова Анна Вадимовна</dc:creator>
  <cp:lastModifiedBy>User</cp:lastModifiedBy>
  <cp:lastPrinted>2020-09-03T11:27:27Z</cp:lastPrinted>
  <dcterms:created xsi:type="dcterms:W3CDTF">2019-04-25T11:48:20Z</dcterms:created>
  <dcterms:modified xsi:type="dcterms:W3CDTF">2020-12-29T08:35:20Z</dcterms:modified>
</cp:coreProperties>
</file>