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425"/>
  </bookViews>
  <sheets>
    <sheet name="40204810800000100137" sheetId="2" r:id="rId1"/>
  </sheets>
  <definedNames>
    <definedName name="_xlnm.Print_Titles" localSheetId="0">'40204810800000100137'!$6:$7</definedName>
  </definedNames>
  <calcPr calcId="145621"/>
</workbook>
</file>

<file path=xl/calcChain.xml><?xml version="1.0" encoding="utf-8"?>
<calcChain xmlns="http://schemas.openxmlformats.org/spreadsheetml/2006/main">
  <c r="V45" i="2" l="1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T9" i="2"/>
  <c r="F35" i="2" l="1"/>
  <c r="F27" i="2"/>
  <c r="H45" i="2"/>
  <c r="I45" i="2"/>
  <c r="J45" i="2"/>
  <c r="K45" i="2"/>
  <c r="L45" i="2"/>
  <c r="M45" i="2"/>
  <c r="N45" i="2"/>
  <c r="O45" i="2"/>
  <c r="P45" i="2"/>
  <c r="F42" i="2"/>
  <c r="H42" i="2"/>
  <c r="I42" i="2"/>
  <c r="J42" i="2"/>
  <c r="K42" i="2"/>
  <c r="L42" i="2"/>
  <c r="M42" i="2"/>
  <c r="N42" i="2"/>
  <c r="O42" i="2"/>
  <c r="P42" i="2"/>
  <c r="G42" i="2"/>
  <c r="F40" i="2"/>
  <c r="H40" i="2"/>
  <c r="I40" i="2"/>
  <c r="J40" i="2"/>
  <c r="K40" i="2"/>
  <c r="L40" i="2"/>
  <c r="M40" i="2"/>
  <c r="N40" i="2"/>
  <c r="O40" i="2"/>
  <c r="P40" i="2"/>
  <c r="G40" i="2"/>
  <c r="H35" i="2"/>
  <c r="I35" i="2"/>
  <c r="J35" i="2"/>
  <c r="K35" i="2"/>
  <c r="L35" i="2"/>
  <c r="M35" i="2"/>
  <c r="N35" i="2"/>
  <c r="O35" i="2"/>
  <c r="P35" i="2"/>
  <c r="G35" i="2"/>
  <c r="F32" i="2"/>
  <c r="H32" i="2"/>
  <c r="I32" i="2"/>
  <c r="J32" i="2"/>
  <c r="K32" i="2"/>
  <c r="L32" i="2"/>
  <c r="M32" i="2"/>
  <c r="N32" i="2"/>
  <c r="O32" i="2"/>
  <c r="P32" i="2"/>
  <c r="G32" i="2"/>
  <c r="H27" i="2"/>
  <c r="I27" i="2"/>
  <c r="J27" i="2"/>
  <c r="K27" i="2"/>
  <c r="L27" i="2"/>
  <c r="M27" i="2"/>
  <c r="N27" i="2"/>
  <c r="O27" i="2"/>
  <c r="P27" i="2"/>
  <c r="G27" i="2"/>
  <c r="F23" i="2"/>
  <c r="H23" i="2"/>
  <c r="I23" i="2"/>
  <c r="J23" i="2"/>
  <c r="K23" i="2"/>
  <c r="L23" i="2"/>
  <c r="M23" i="2"/>
  <c r="N23" i="2"/>
  <c r="O23" i="2"/>
  <c r="P23" i="2"/>
  <c r="G23" i="2"/>
  <c r="F19" i="2"/>
  <c r="H19" i="2"/>
  <c r="I19" i="2"/>
  <c r="J19" i="2"/>
  <c r="K19" i="2"/>
  <c r="L19" i="2"/>
  <c r="M19" i="2"/>
  <c r="N19" i="2"/>
  <c r="O19" i="2"/>
  <c r="P19" i="2"/>
  <c r="G19" i="2"/>
  <c r="F17" i="2"/>
  <c r="H17" i="2"/>
  <c r="I17" i="2"/>
  <c r="J17" i="2"/>
  <c r="K17" i="2"/>
  <c r="L17" i="2"/>
  <c r="M17" i="2"/>
  <c r="N17" i="2"/>
  <c r="O17" i="2"/>
  <c r="P17" i="2"/>
  <c r="G17" i="2"/>
  <c r="F15" i="2"/>
  <c r="H15" i="2"/>
  <c r="I15" i="2"/>
  <c r="J15" i="2"/>
  <c r="K15" i="2"/>
  <c r="L15" i="2"/>
  <c r="M15" i="2"/>
  <c r="N15" i="2"/>
  <c r="O15" i="2"/>
  <c r="P15" i="2"/>
  <c r="G15" i="2"/>
  <c r="F8" i="2"/>
  <c r="H8" i="2"/>
  <c r="I8" i="2"/>
  <c r="J8" i="2"/>
  <c r="K8" i="2"/>
  <c r="L8" i="2"/>
  <c r="M8" i="2"/>
  <c r="N8" i="2"/>
  <c r="O8" i="2"/>
  <c r="P8" i="2"/>
  <c r="G8" i="2"/>
  <c r="G45" i="2" s="1"/>
  <c r="F45" i="2" l="1"/>
  <c r="U42" i="2"/>
  <c r="U40" i="2"/>
  <c r="U35" i="2"/>
  <c r="U32" i="2"/>
  <c r="U27" i="2"/>
  <c r="U19" i="2"/>
  <c r="U17" i="2"/>
  <c r="U15" i="2"/>
  <c r="U18" i="2"/>
  <c r="U20" i="2"/>
  <c r="U41" i="2"/>
  <c r="U43" i="2"/>
  <c r="U44" i="2"/>
  <c r="U8" i="2"/>
  <c r="T45" i="2" l="1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8" i="2"/>
</calcChain>
</file>

<file path=xl/sharedStrings.xml><?xml version="1.0" encoding="utf-8"?>
<sst xmlns="http://schemas.openxmlformats.org/spreadsheetml/2006/main" count="101" uniqueCount="87">
  <si>
    <t>Наименование показателя</t>
  </si>
  <si>
    <t>Разд.</t>
  </si>
  <si>
    <t/>
  </si>
  <si>
    <t>Исполнение росписи/плана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</si>
  <si>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</si>
  <si>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</si>
  <si>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</si>
  <si>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</si>
  <si>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</si>
  <si>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</si>
  <si>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</si>
  <si>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</si>
  <si>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</si>
  <si>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</si>
  <si>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</si>
  <si>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</si>
  <si>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</si>
  <si>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</si>
  <si>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</si>
  <si>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</si>
  <si>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</si>
  <si>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</si>
  <si>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</si>
  <si>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</si>
  <si>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</si>
  <si>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</si>
  <si>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</si>
  <si>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</si>
  <si>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</si>
  <si>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</si>
  <si>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</si>
  <si>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</si>
  <si>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</si>
  <si>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</si>
  <si>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</si>
  <si>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</si>
  <si>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</si>
  <si>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</si>
  <si>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</si>
  <si>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</si>
  <si>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</si>
  <si>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</si>
  <si>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</si>
  <si>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</si>
  <si>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</si>
  <si>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</si>
  <si>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</si>
  <si>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</si>
  <si>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</si>
  <si>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</si>
  <si>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</si>
  <si>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</si>
  <si>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</si>
  <si>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</si>
  <si>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</si>
  <si>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</si>
  <si>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</si>
  <si>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</si>
  <si>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</si>
  <si>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</si>
  <si>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</si>
  <si>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</si>
  <si>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</si>
  <si>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</si>
  <si>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</si>
  <si>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</si>
  <si>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</si>
  <si>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</si>
  <si>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</si>
  <si>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</si>
  <si>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</si>
  <si>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</si>
  <si>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</si>
  <si>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</si>
  <si>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</si>
  <si>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</si>
  <si>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</si>
  <si>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 xml:space="preserve">    ОБЩЕГОСУДАРСТВЕННЫЕ ВОПРОСЫ</t>
  </si>
  <si>
    <t xml:space="preserve">  НАЦИОНАЛЬНАЯ ОБОРОНА</t>
  </si>
  <si>
    <t>=</t>
  </si>
  <si>
    <t>Исполнено на 1 апреля 2019 года</t>
  </si>
  <si>
    <t>Первоначальная роспись/план на 2020 год</t>
  </si>
  <si>
    <t>Уточненная роспись/план на 1.04.2020</t>
  </si>
  <si>
    <t>Кассовые расход на 1.04.2020г</t>
  </si>
  <si>
    <t>Расходы бюджета Злынковского района в разрезе разделов, подразделов за 1 квартал  2020 года</t>
  </si>
  <si>
    <t>удельный вес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</si>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</sst>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10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Fill="1" applyProtection="1"/>
    <xf numFmtId="10" fontId="1" fillId="0" borderId="1" xfId="2" applyNumberFormat="1" applyFill="1" applyProtection="1"/>
    <xf numFmtId="0" fontId="1" fillId="0" borderId="1" xfId="37" applyNumberFormat="1" applyFill="1" applyProtection="1">
      <alignment horizontal="left" wrapText="1"/>
    </xf>
    <xf numFmtId="10" fontId="1" fillId="0" borderId="1" xfId="37" applyNumberFormat="1" applyFill="1" applyProtection="1">
      <alignment horizontal="left" wrapText="1"/>
    </xf>
    <xf numFmtId="0" fontId="0" fillId="0" borderId="0" xfId="0" applyFill="1" applyProtection="1">
      <protection locked="0"/>
    </xf>
    <xf numFmtId="10" fontId="0" fillId="0" borderId="0" xfId="0" applyNumberFormat="1" applyFill="1" applyProtection="1">
      <protection locked="0"/>
    </xf>
    <xf numFmtId="0" fontId="5" fillId="0" borderId="4" xfId="29" applyNumberFormat="1" applyFont="1" applyFill="1" applyBorder="1" applyProtection="1">
      <alignment horizontal="center" vertical="center" wrapText="1"/>
    </xf>
    <xf numFmtId="0" fontId="5" fillId="0" borderId="2" xfId="29" applyNumberFormat="1" applyFont="1" applyFill="1" applyBorder="1" applyProtection="1">
      <alignment horizontal="center" vertical="center" wrapText="1"/>
    </xf>
    <xf numFmtId="0" fontId="7" fillId="5" borderId="6" xfId="30" applyNumberFormat="1" applyFont="1" applyFill="1" applyBorder="1" applyProtection="1">
      <alignment vertical="top" wrapText="1"/>
    </xf>
    <xf numFmtId="1" fontId="6" fillId="5" borderId="2" xfId="31" applyNumberFormat="1" applyFont="1" applyFill="1" applyBorder="1" applyProtection="1">
      <alignment horizontal="center" vertical="top" shrinkToFit="1"/>
    </xf>
    <xf numFmtId="4" fontId="6" fillId="5" borderId="2" xfId="32" applyNumberFormat="1" applyFont="1" applyFill="1" applyBorder="1" applyProtection="1">
      <alignment horizontal="right" vertical="top" shrinkToFit="1"/>
    </xf>
    <xf numFmtId="10" fontId="6" fillId="5" borderId="7" xfId="33" applyNumberFormat="1" applyFont="1" applyFill="1" applyBorder="1" applyProtection="1">
      <alignment horizontal="right" vertical="top" shrinkToFit="1"/>
    </xf>
    <xf numFmtId="1" fontId="5" fillId="0" borderId="2" xfId="31" applyNumberFormat="1" applyFont="1" applyBorder="1" applyProtection="1">
      <alignment horizontal="center" vertical="top" shrinkToFit="1"/>
    </xf>
    <xf numFmtId="4" fontId="5" fillId="0" borderId="2" xfId="32" applyNumberFormat="1" applyFont="1" applyFill="1" applyBorder="1" applyProtection="1">
      <alignment horizontal="right" vertical="top" shrinkToFit="1"/>
    </xf>
    <xf numFmtId="10" fontId="5" fillId="0" borderId="7" xfId="33" applyNumberFormat="1" applyFont="1" applyFill="1" applyBorder="1" applyProtection="1">
      <alignment horizontal="right" vertical="top" shrinkToFit="1"/>
    </xf>
    <xf numFmtId="1" fontId="6" fillId="6" borderId="2" xfId="31" applyNumberFormat="1" applyFont="1" applyFill="1" applyBorder="1" applyProtection="1">
      <alignment horizontal="center" vertical="top" shrinkToFit="1"/>
    </xf>
    <xf numFmtId="4" fontId="6" fillId="6" borderId="2" xfId="32" applyNumberFormat="1" applyFont="1" applyFill="1" applyBorder="1" applyProtection="1">
      <alignment horizontal="right" vertical="top" shrinkToFit="1"/>
    </xf>
    <xf numFmtId="10" fontId="6" fillId="6" borderId="7" xfId="33" applyNumberFormat="1" applyFont="1" applyFill="1" applyBorder="1" applyProtection="1">
      <alignment horizontal="right" vertical="top" shrinkToFit="1"/>
    </xf>
    <xf numFmtId="1" fontId="6" fillId="7" borderId="2" xfId="31" applyNumberFormat="1" applyFont="1" applyFill="1" applyBorder="1" applyProtection="1">
      <alignment horizontal="center" vertical="top" shrinkToFit="1"/>
    </xf>
    <xf numFmtId="4" fontId="6" fillId="7" borderId="2" xfId="32" applyNumberFormat="1" applyFont="1" applyFill="1" applyBorder="1" applyProtection="1">
      <alignment horizontal="right" vertical="top" shrinkToFit="1"/>
    </xf>
    <xf numFmtId="10" fontId="6" fillId="7" borderId="7" xfId="33" applyNumberFormat="1" applyFont="1" applyFill="1" applyBorder="1" applyProtection="1">
      <alignment horizontal="right" vertical="top" shrinkToFit="1"/>
    </xf>
    <xf numFmtId="1" fontId="6" fillId="9" borderId="2" xfId="31" applyNumberFormat="1" applyFont="1" applyFill="1" applyBorder="1" applyProtection="1">
      <alignment horizontal="center" vertical="top" shrinkToFit="1"/>
    </xf>
    <xf numFmtId="4" fontId="6" fillId="9" borderId="2" xfId="32" applyNumberFormat="1" applyFont="1" applyFill="1" applyBorder="1" applyProtection="1">
      <alignment horizontal="right" vertical="top" shrinkToFit="1"/>
    </xf>
    <xf numFmtId="10" fontId="6" fillId="9" borderId="7" xfId="33" applyNumberFormat="1" applyFont="1" applyFill="1" applyBorder="1" applyProtection="1">
      <alignment horizontal="right" vertical="top" shrinkToFit="1"/>
    </xf>
    <xf numFmtId="1" fontId="6" fillId="8" borderId="2" xfId="31" applyNumberFormat="1" applyFont="1" applyFill="1" applyBorder="1" applyProtection="1">
      <alignment horizontal="center" vertical="top" shrinkToFit="1"/>
    </xf>
    <xf numFmtId="4" fontId="6" fillId="8" borderId="2" xfId="32" applyNumberFormat="1" applyFont="1" applyFill="1" applyBorder="1" applyProtection="1">
      <alignment horizontal="right" vertical="top" shrinkToFit="1"/>
    </xf>
    <xf numFmtId="10" fontId="6" fillId="8" borderId="7" xfId="33" applyNumberFormat="1" applyFont="1" applyFill="1" applyBorder="1" applyProtection="1">
      <alignment horizontal="right" vertical="top" shrinkToFit="1"/>
    </xf>
    <xf numFmtId="1" fontId="6" fillId="10" borderId="2" xfId="31" applyNumberFormat="1" applyFont="1" applyFill="1" applyBorder="1" applyProtection="1">
      <alignment horizontal="center" vertical="top" shrinkToFit="1"/>
    </xf>
    <xf numFmtId="4" fontId="6" fillId="10" borderId="2" xfId="32" applyNumberFormat="1" applyFont="1" applyFill="1" applyBorder="1" applyProtection="1">
      <alignment horizontal="right" vertical="top" shrinkToFit="1"/>
    </xf>
    <xf numFmtId="10" fontId="6" fillId="10" borderId="7" xfId="33" applyNumberFormat="1" applyFont="1" applyFill="1" applyBorder="1" applyProtection="1">
      <alignment horizontal="right" vertical="top" shrinkToFit="1"/>
    </xf>
    <xf numFmtId="1" fontId="6" fillId="11" borderId="2" xfId="31" applyNumberFormat="1" applyFont="1" applyFill="1" applyBorder="1" applyProtection="1">
      <alignment horizontal="center" vertical="top" shrinkToFit="1"/>
    </xf>
    <xf numFmtId="4" fontId="6" fillId="11" borderId="2" xfId="32" applyNumberFormat="1" applyFont="1" applyFill="1" applyBorder="1" applyProtection="1">
      <alignment horizontal="right" vertical="top" shrinkToFit="1"/>
    </xf>
    <xf numFmtId="10" fontId="6" fillId="11" borderId="7" xfId="33" applyNumberFormat="1" applyFont="1" applyFill="1" applyBorder="1" applyProtection="1">
      <alignment horizontal="right" vertical="top" shrinkToFit="1"/>
    </xf>
    <xf numFmtId="1" fontId="6" fillId="12" borderId="2" xfId="31" applyNumberFormat="1" applyFont="1" applyFill="1" applyBorder="1" applyProtection="1">
      <alignment horizontal="center" vertical="top" shrinkToFit="1"/>
    </xf>
    <xf numFmtId="4" fontId="6" fillId="12" borderId="2" xfId="32" applyNumberFormat="1" applyFont="1" applyFill="1" applyBorder="1" applyProtection="1">
      <alignment horizontal="right" vertical="top" shrinkToFit="1"/>
    </xf>
    <xf numFmtId="10" fontId="6" fillId="12" borderId="7" xfId="33" applyNumberFormat="1" applyFont="1" applyFill="1" applyBorder="1" applyProtection="1">
      <alignment horizontal="right" vertical="top" shrinkToFit="1"/>
    </xf>
    <xf numFmtId="1" fontId="6" fillId="13" borderId="2" xfId="31" applyNumberFormat="1" applyFont="1" applyFill="1" applyBorder="1" applyProtection="1">
      <alignment horizontal="center" vertical="top" shrinkToFit="1"/>
    </xf>
    <xf numFmtId="4" fontId="6" fillId="13" borderId="2" xfId="32" applyNumberFormat="1" applyFont="1" applyFill="1" applyBorder="1" applyProtection="1">
      <alignment horizontal="right" vertical="top" shrinkToFit="1"/>
    </xf>
    <xf numFmtId="10" fontId="6" fillId="13" borderId="7" xfId="33" applyNumberFormat="1" applyFont="1" applyFill="1" applyBorder="1" applyProtection="1">
      <alignment horizontal="right" vertical="top" shrinkToFit="1"/>
    </xf>
    <xf numFmtId="1" fontId="6" fillId="14" borderId="2" xfId="31" applyNumberFormat="1" applyFont="1" applyFill="1" applyBorder="1" applyProtection="1">
      <alignment horizontal="center" vertical="top" shrinkToFit="1"/>
    </xf>
    <xf numFmtId="4" fontId="6" fillId="14" borderId="2" xfId="32" applyNumberFormat="1" applyFont="1" applyFill="1" applyBorder="1" applyProtection="1">
      <alignment horizontal="right" vertical="top" shrinkToFit="1"/>
    </xf>
    <xf numFmtId="10" fontId="6" fillId="14" borderId="7" xfId="33" applyNumberFormat="1" applyFont="1" applyFill="1" applyBorder="1" applyProtection="1">
      <alignment horizontal="right" vertical="top" shrinkToFit="1"/>
    </xf>
    <xf numFmtId="4" fontId="6" fillId="15" borderId="9" xfId="35" applyNumberFormat="1" applyFont="1" applyFill="1" applyBorder="1" applyProtection="1">
      <alignment horizontal="right" vertical="top" shrinkToFit="1"/>
    </xf>
    <xf numFmtId="10" fontId="6" fillId="15" borderId="10" xfId="36" applyNumberFormat="1" applyFont="1" applyFill="1" applyBorder="1" applyProtection="1">
      <alignment horizontal="right" vertical="top" shrinkToFit="1"/>
    </xf>
    <xf numFmtId="0" fontId="5" fillId="0" borderId="6" xfId="30" applyNumberFormat="1" applyFont="1" applyBorder="1" applyProtection="1">
      <alignment vertical="top" wrapText="1"/>
    </xf>
    <xf numFmtId="0" fontId="6" fillId="6" borderId="6" xfId="30" applyNumberFormat="1" applyFont="1" applyFill="1" applyBorder="1" applyProtection="1">
      <alignment vertical="top" wrapText="1"/>
    </xf>
    <xf numFmtId="0" fontId="6" fillId="7" borderId="6" xfId="30" applyNumberFormat="1" applyFont="1" applyFill="1" applyBorder="1" applyProtection="1">
      <alignment vertical="top" wrapText="1"/>
    </xf>
    <xf numFmtId="0" fontId="6" fillId="9" borderId="6" xfId="30" applyNumberFormat="1" applyFont="1" applyFill="1" applyBorder="1" applyProtection="1">
      <alignment vertical="top" wrapText="1"/>
    </xf>
    <xf numFmtId="0" fontId="6" fillId="8" borderId="6" xfId="30" applyNumberFormat="1" applyFont="1" applyFill="1" applyBorder="1" applyProtection="1">
      <alignment vertical="top" wrapText="1"/>
    </xf>
    <xf numFmtId="0" fontId="6" fillId="10" borderId="6" xfId="30" applyNumberFormat="1" applyFont="1" applyFill="1" applyBorder="1" applyProtection="1">
      <alignment vertical="top" wrapText="1"/>
    </xf>
    <xf numFmtId="0" fontId="6" fillId="11" borderId="6" xfId="30" applyNumberFormat="1" applyFont="1" applyFill="1" applyBorder="1" applyProtection="1">
      <alignment vertical="top" wrapText="1"/>
    </xf>
    <xf numFmtId="0" fontId="6" fillId="12" borderId="6" xfId="30" applyNumberFormat="1" applyFont="1" applyFill="1" applyBorder="1" applyProtection="1">
      <alignment vertical="top" wrapText="1"/>
    </xf>
    <xf numFmtId="0" fontId="6" fillId="13" borderId="6" xfId="30" applyNumberFormat="1" applyFont="1" applyFill="1" applyBorder="1" applyProtection="1">
      <alignment vertical="top" wrapText="1"/>
    </xf>
    <xf numFmtId="0" fontId="6" fillId="14" borderId="6" xfId="30" applyNumberFormat="1" applyFont="1" applyFill="1" applyBorder="1" applyProtection="1">
      <alignment vertical="top" wrapText="1"/>
    </xf>
    <xf numFmtId="4" fontId="1" fillId="0" borderId="1" xfId="2" applyNumberFormat="1" applyProtection="1"/>
    <xf numFmtId="4" fontId="0" fillId="0" borderId="0" xfId="0" applyNumberFormat="1" applyProtection="1">
      <protection locked="0"/>
    </xf>
    <xf numFmtId="4" fontId="1" fillId="0" borderId="1" xfId="2" applyNumberFormat="1" applyFill="1" applyProtection="1"/>
    <xf numFmtId="164" fontId="0" fillId="0" borderId="13" xfId="0" applyNumberFormat="1" applyBorder="1" applyProtection="1">
      <protection locked="0"/>
    </xf>
    <xf numFmtId="0" fontId="9" fillId="0" borderId="14" xfId="0" applyFont="1" applyBorder="1" applyAlignment="1" applyProtection="1">
      <alignment horizontal="center" wrapText="1"/>
      <protection locked="0"/>
    </xf>
    <xf numFmtId="0" fontId="9" fillId="0" borderId="15" xfId="0" applyFont="1" applyBorder="1" applyAlignment="1" applyProtection="1">
      <alignment horizontal="center" wrapText="1"/>
      <protection locked="0"/>
    </xf>
    <xf numFmtId="0" fontId="5" fillId="0" borderId="4" xfId="29" applyNumberFormat="1" applyFont="1" applyFill="1" applyBorder="1" applyProtection="1">
      <alignment horizontal="center" vertical="center" wrapText="1"/>
    </xf>
    <xf numFmtId="0" fontId="5" fillId="0" borderId="2" xfId="29" applyFont="1" applyFill="1" applyBorder="1">
      <alignment horizontal="center" vertical="center" wrapText="1"/>
    </xf>
    <xf numFmtId="0" fontId="5" fillId="0" borderId="4" xfId="8" applyNumberFormat="1" applyFont="1" applyBorder="1" applyProtection="1">
      <alignment horizontal="center" vertical="center" wrapText="1"/>
    </xf>
    <xf numFmtId="0" fontId="5" fillId="0" borderId="2" xfId="8" applyFont="1" applyBorder="1">
      <alignment horizontal="center" vertical="center" wrapText="1"/>
    </xf>
    <xf numFmtId="10" fontId="5" fillId="0" borderId="5" xfId="29" applyNumberFormat="1" applyFont="1" applyFill="1" applyBorder="1" applyProtection="1">
      <alignment horizontal="center" vertical="center" wrapText="1"/>
    </xf>
    <xf numFmtId="10" fontId="5" fillId="0" borderId="7" xfId="29" applyNumberFormat="1" applyFont="1" applyFill="1" applyBorder="1">
      <alignment horizontal="center" vertical="center" wrapText="1"/>
    </xf>
    <xf numFmtId="4" fontId="5" fillId="0" borderId="11" xfId="17" applyNumberFormat="1" applyFont="1" applyBorder="1" applyAlignment="1" applyProtection="1">
      <alignment horizontal="center" vertical="center" wrapText="1"/>
    </xf>
    <xf numFmtId="4" fontId="5" fillId="0" borderId="12" xfId="17" applyNumberFormat="1" applyFont="1" applyBorder="1" applyAlignment="1" applyProtection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15" borderId="8" xfId="34" applyNumberFormat="1" applyFont="1" applyFill="1" applyBorder="1" applyProtection="1">
      <alignment horizontal="left"/>
    </xf>
    <xf numFmtId="0" fontId="6" fillId="15" borderId="9" xfId="34" applyFont="1" applyFill="1" applyBorder="1">
      <alignment horizontal="left"/>
    </xf>
    <xf numFmtId="0" fontId="5" fillId="0" borderId="4" xfId="21" applyNumberFormat="1" applyFont="1" applyFill="1" applyBorder="1" applyProtection="1">
      <alignment horizontal="center" vertical="center" wrapText="1"/>
    </xf>
    <xf numFmtId="0" fontId="5" fillId="0" borderId="2" xfId="21" applyFont="1" applyFill="1" applyBorder="1">
      <alignment horizontal="center" vertical="center" wrapText="1"/>
    </xf>
    <xf numFmtId="0" fontId="5" fillId="0" borderId="4" xfId="22" applyNumberFormat="1" applyFont="1" applyFill="1" applyBorder="1" applyProtection="1">
      <alignment horizontal="center" vertical="center" wrapText="1"/>
    </xf>
    <xf numFmtId="0" fontId="5" fillId="0" borderId="2" xfId="22" applyFont="1" applyFill="1" applyBorder="1">
      <alignment horizontal="center" vertical="center" wrapText="1"/>
    </xf>
    <xf numFmtId="0" fontId="5" fillId="0" borderId="4" xfId="23" applyNumberFormat="1" applyFont="1" applyFill="1" applyBorder="1" applyProtection="1">
      <alignment horizontal="center" vertical="center" wrapText="1"/>
    </xf>
    <xf numFmtId="0" fontId="5" fillId="0" borderId="2" xfId="23" applyFont="1" applyFill="1" applyBorder="1">
      <alignment horizontal="center" vertical="center" wrapText="1"/>
    </xf>
    <xf numFmtId="0" fontId="5" fillId="0" borderId="4" xfId="24" applyNumberFormat="1" applyFont="1" applyFill="1" applyBorder="1" applyProtection="1">
      <alignment horizontal="center" vertical="center" wrapText="1"/>
    </xf>
    <xf numFmtId="0" fontId="5" fillId="0" borderId="2" xfId="24" applyFont="1" applyFill="1" applyBorder="1">
      <alignment horizontal="center" vertical="center" wrapText="1"/>
    </xf>
    <xf numFmtId="0" fontId="5" fillId="0" borderId="4" xfId="25" applyNumberFormat="1" applyFont="1" applyFill="1" applyBorder="1" applyProtection="1">
      <alignment horizontal="center" vertical="center" wrapText="1"/>
    </xf>
    <xf numFmtId="0" fontId="5" fillId="0" borderId="2" xfId="25" applyFont="1" applyFill="1" applyBorder="1">
      <alignment horizontal="center" vertical="center" wrapText="1"/>
    </xf>
    <xf numFmtId="0" fontId="5" fillId="0" borderId="4" xfId="26" applyNumberFormat="1" applyFont="1" applyFill="1" applyBorder="1" applyProtection="1">
      <alignment horizontal="center" vertical="center" wrapText="1"/>
    </xf>
    <xf numFmtId="0" fontId="5" fillId="0" borderId="2" xfId="26" applyFont="1" applyFill="1" applyBorder="1">
      <alignment horizontal="center" vertical="center" wrapText="1"/>
    </xf>
    <xf numFmtId="0" fontId="5" fillId="0" borderId="3" xfId="6" applyNumberFormat="1" applyFont="1" applyBorder="1" applyProtection="1">
      <alignment horizontal="center" vertical="center" wrapText="1"/>
    </xf>
    <xf numFmtId="0" fontId="5" fillId="0" borderId="6" xfId="6" applyFont="1" applyBorder="1">
      <alignment horizontal="center" vertical="center" wrapText="1"/>
    </xf>
    <xf numFmtId="0" fontId="5" fillId="0" borderId="4" xfId="19" applyNumberFormat="1" applyFont="1" applyFill="1" applyBorder="1" applyProtection="1">
      <alignment horizontal="center" vertical="center" wrapText="1"/>
    </xf>
    <xf numFmtId="0" fontId="5" fillId="0" borderId="2" xfId="19" applyFont="1" applyFill="1" applyBorder="1">
      <alignment horizontal="center" vertical="center" wrapText="1"/>
    </xf>
    <xf numFmtId="0" fontId="5" fillId="0" borderId="4" xfId="20" applyNumberFormat="1" applyFont="1" applyFill="1" applyBorder="1" applyProtection="1">
      <alignment horizontal="center" vertical="center" wrapText="1"/>
    </xf>
    <xf numFmtId="0" fontId="5" fillId="0" borderId="2" xfId="20" applyFont="1" applyFill="1" applyBorder="1">
      <alignment horizontal="center" vertical="center" wrapText="1"/>
    </xf>
    <xf numFmtId="0" fontId="5" fillId="0" borderId="4" xfId="16" applyNumberFormat="1" applyFont="1" applyBorder="1" applyProtection="1">
      <alignment horizontal="center" vertical="center" wrapText="1"/>
    </xf>
    <xf numFmtId="0" fontId="5" fillId="0" borderId="2" xfId="16" applyFont="1" applyBorder="1">
      <alignment horizontal="center" vertical="center" wrapText="1"/>
    </xf>
    <xf numFmtId="0" fontId="5" fillId="0" borderId="4" xfId="17" applyNumberFormat="1" applyFont="1" applyBorder="1" applyProtection="1">
      <alignment horizontal="center" vertical="center" wrapText="1"/>
    </xf>
    <xf numFmtId="0" fontId="5" fillId="0" borderId="2" xfId="17" applyFont="1" applyBorder="1">
      <alignment horizontal="center" vertical="center" wrapText="1"/>
    </xf>
    <xf numFmtId="0" fontId="8" fillId="0" borderId="4" xfId="18" applyNumberFormat="1" applyFont="1" applyFill="1" applyBorder="1" applyProtection="1">
      <alignment horizontal="center" vertical="center" wrapText="1"/>
    </xf>
    <xf numFmtId="0" fontId="8" fillId="0" borderId="2" xfId="18" applyFont="1" applyFill="1" applyBorder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  <colors>
    <mruColors>
      <color rgb="FFCCFF99"/>
      <color rgb="FF99FFCC"/>
      <color rgb="FFFFCCFF"/>
      <color rgb="FFCCCCFF"/>
      <color rgb="FFCCFFCC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showGridLines="0" tabSelected="1" zoomScaleNormal="100" zoomScaleSheetLayoutView="100" workbookViewId="0">
      <pane ySplit="7" topLeftCell="A40" activePane="bottomLeft" state="frozen"/>
      <selection pane="bottomLeft" activeCell="G49" sqref="G49"/>
    </sheetView>
  </sheetViews>
  <sheetFormatPr defaultRowHeight="15" outlineLevelRow="1" x14ac:dyDescent="0.25"/>
  <cols>
    <col min="1" max="1" width="41.85546875" style="1" customWidth="1"/>
    <col min="2" max="2" width="7.5703125" style="1" customWidth="1"/>
    <col min="3" max="4" width="9.140625" style="1" hidden="1"/>
    <col min="5" max="5" width="13.5703125" style="58" customWidth="1"/>
    <col min="6" max="7" width="14.7109375" style="7" customWidth="1"/>
    <col min="8" max="15" width="9.140625" style="7" hidden="1"/>
    <col min="16" max="16" width="13.28515625" style="7" customWidth="1"/>
    <col min="17" max="19" width="9.140625" style="7" hidden="1"/>
    <col min="20" max="20" width="11.42578125" style="8" customWidth="1"/>
    <col min="21" max="21" width="0" style="1" hidden="1" customWidth="1"/>
    <col min="22" max="16384" width="9.140625" style="1"/>
  </cols>
  <sheetData>
    <row r="1" spans="1:22" x14ac:dyDescent="0.25">
      <c r="A1" s="71"/>
      <c r="B1" s="72"/>
      <c r="C1" s="72"/>
      <c r="D1" s="72"/>
      <c r="E1" s="72"/>
      <c r="F1" s="72"/>
      <c r="G1" s="7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2" x14ac:dyDescent="0.25">
      <c r="A2" s="71"/>
      <c r="B2" s="72"/>
      <c r="C2" s="72"/>
      <c r="D2" s="72"/>
      <c r="E2" s="72"/>
      <c r="F2" s="72"/>
      <c r="G2" s="7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</row>
    <row r="3" spans="1:22" ht="15.75" x14ac:dyDescent="0.25">
      <c r="A3" s="73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2" ht="15.75" x14ac:dyDescent="0.25">
      <c r="A4" s="75" t="s">
        <v>84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2" x14ac:dyDescent="0.25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</row>
    <row r="6" spans="1:22" x14ac:dyDescent="0.25">
      <c r="A6" s="95" t="s">
        <v>0</v>
      </c>
      <c r="B6" s="65" t="s">
        <v>1</v>
      </c>
      <c r="C6" s="101" t="s">
        <v>2</v>
      </c>
      <c r="D6" s="103" t="s">
        <v>2</v>
      </c>
      <c r="E6" s="69" t="s">
        <v>80</v>
      </c>
      <c r="F6" s="105" t="s">
        <v>81</v>
      </c>
      <c r="G6" s="97" t="s">
        <v>82</v>
      </c>
      <c r="H6" s="99" t="s">
        <v>2</v>
      </c>
      <c r="I6" s="83" t="s">
        <v>2</v>
      </c>
      <c r="J6" s="85" t="s">
        <v>2</v>
      </c>
      <c r="K6" s="87" t="s">
        <v>2</v>
      </c>
      <c r="L6" s="89" t="s">
        <v>2</v>
      </c>
      <c r="M6" s="91" t="s">
        <v>2</v>
      </c>
      <c r="N6" s="93" t="s">
        <v>2</v>
      </c>
      <c r="O6" s="9" t="s">
        <v>2</v>
      </c>
      <c r="P6" s="63" t="s">
        <v>83</v>
      </c>
      <c r="Q6" s="63" t="s">
        <v>2</v>
      </c>
      <c r="R6" s="63" t="s">
        <v>2</v>
      </c>
      <c r="S6" s="9" t="s">
        <v>2</v>
      </c>
      <c r="T6" s="67" t="s">
        <v>3</v>
      </c>
      <c r="V6" s="61" t="s">
        <v>85</v>
      </c>
    </row>
    <row r="7" spans="1:22" ht="37.5" customHeight="1" x14ac:dyDescent="0.25">
      <c r="A7" s="96"/>
      <c r="B7" s="66"/>
      <c r="C7" s="102"/>
      <c r="D7" s="104"/>
      <c r="E7" s="70"/>
      <c r="F7" s="106"/>
      <c r="G7" s="98"/>
      <c r="H7" s="100"/>
      <c r="I7" s="84"/>
      <c r="J7" s="86"/>
      <c r="K7" s="88"/>
      <c r="L7" s="90"/>
      <c r="M7" s="92"/>
      <c r="N7" s="94"/>
      <c r="O7" s="10"/>
      <c r="P7" s="64"/>
      <c r="Q7" s="64"/>
      <c r="R7" s="64"/>
      <c r="S7" s="10"/>
      <c r="T7" s="68"/>
      <c r="V7" s="62"/>
    </row>
    <row r="8" spans="1:22" ht="28.5" x14ac:dyDescent="0.25">
      <c r="A8" s="11" t="s">
        <v>77</v>
      </c>
      <c r="B8" s="12" t="s">
        <v>4</v>
      </c>
      <c r="C8" s="12"/>
      <c r="D8" s="12"/>
      <c r="E8" s="13">
        <v>5910486.2400000002</v>
      </c>
      <c r="F8" s="13">
        <f>F9+F10+F11+F12+F13+F14</f>
        <v>29476397</v>
      </c>
      <c r="G8" s="13">
        <f>G9+G10+G11+G12+G13+G14</f>
        <v>31534823</v>
      </c>
      <c r="H8" s="13">
        <f t="shared" ref="H8:P8" si="0">H9+H10+H11+H12+H13+H14</f>
        <v>0</v>
      </c>
      <c r="I8" s="13">
        <f t="shared" si="0"/>
        <v>0</v>
      </c>
      <c r="J8" s="13">
        <f t="shared" si="0"/>
        <v>0</v>
      </c>
      <c r="K8" s="13">
        <f t="shared" si="0"/>
        <v>0</v>
      </c>
      <c r="L8" s="13">
        <f t="shared" si="0"/>
        <v>0</v>
      </c>
      <c r="M8" s="13">
        <f t="shared" si="0"/>
        <v>0</v>
      </c>
      <c r="N8" s="13">
        <f t="shared" si="0"/>
        <v>26968347</v>
      </c>
      <c r="O8" s="13">
        <f t="shared" si="0"/>
        <v>6074091.8599999994</v>
      </c>
      <c r="P8" s="13">
        <f t="shared" si="0"/>
        <v>7707844.96</v>
      </c>
      <c r="Q8" s="13">
        <v>0</v>
      </c>
      <c r="R8" s="13">
        <v>0</v>
      </c>
      <c r="S8" s="13">
        <v>5910486.2400000002</v>
      </c>
      <c r="T8" s="14">
        <f>P8/G8</f>
        <v>0.24442328279438891</v>
      </c>
      <c r="U8" s="1">
        <f>P8/P45*100</f>
        <v>15.683874308657883</v>
      </c>
      <c r="V8" s="60">
        <f>P8/P45*100</f>
        <v>15.683874308657883</v>
      </c>
    </row>
    <row r="9" spans="1:22" ht="51" outlineLevel="1" x14ac:dyDescent="0.25">
      <c r="A9" s="47" t="s">
        <v>5</v>
      </c>
      <c r="B9" s="15" t="s">
        <v>6</v>
      </c>
      <c r="C9" s="15"/>
      <c r="D9" s="15"/>
      <c r="E9" s="16">
        <v>2236075.15</v>
      </c>
      <c r="F9" s="16">
        <v>11813869</v>
      </c>
      <c r="G9" s="16">
        <v>12946869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10623266</v>
      </c>
      <c r="O9" s="16">
        <v>2292772.1800000002</v>
      </c>
      <c r="P9" s="16">
        <v>3089797.88</v>
      </c>
      <c r="Q9" s="16">
        <v>0</v>
      </c>
      <c r="R9" s="16">
        <v>0</v>
      </c>
      <c r="S9" s="16">
        <v>2236075.15</v>
      </c>
      <c r="T9" s="17">
        <f>P9/G9</f>
        <v>0.2386521312604615</v>
      </c>
      <c r="V9" s="60">
        <f>P9/P45*100</f>
        <v>6.2871012378377671</v>
      </c>
    </row>
    <row r="10" spans="1:22" outlineLevel="1" x14ac:dyDescent="0.25">
      <c r="A10" s="47" t="s">
        <v>7</v>
      </c>
      <c r="B10" s="15" t="s">
        <v>8</v>
      </c>
      <c r="C10" s="15"/>
      <c r="D10" s="15"/>
      <c r="E10" s="16">
        <v>0</v>
      </c>
      <c r="F10" s="16">
        <v>6640</v>
      </c>
      <c r="G10" s="16">
        <v>6640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5980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7">
        <f t="shared" ref="T10:T44" si="1">P10/G10</f>
        <v>0</v>
      </c>
      <c r="V10" s="60">
        <f>P10/P45*100</f>
        <v>0</v>
      </c>
    </row>
    <row r="11" spans="1:22" ht="38.25" outlineLevel="1" x14ac:dyDescent="0.25">
      <c r="A11" s="47" t="s">
        <v>9</v>
      </c>
      <c r="B11" s="15" t="s">
        <v>10</v>
      </c>
      <c r="C11" s="15"/>
      <c r="D11" s="15"/>
      <c r="E11" s="16">
        <v>2256196.7599999998</v>
      </c>
      <c r="F11" s="16">
        <v>10895591</v>
      </c>
      <c r="G11" s="16">
        <v>11068591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10482420</v>
      </c>
      <c r="O11" s="16">
        <v>2287622.4900000002</v>
      </c>
      <c r="P11" s="16">
        <v>2567288.7200000002</v>
      </c>
      <c r="Q11" s="16">
        <v>0</v>
      </c>
      <c r="R11" s="16">
        <v>0</v>
      </c>
      <c r="S11" s="16">
        <v>2256196.7599999998</v>
      </c>
      <c r="T11" s="17">
        <f t="shared" si="1"/>
        <v>0.23194358884522884</v>
      </c>
      <c r="V11" s="60">
        <f>P11/P45*100</f>
        <v>5.22390289470939</v>
      </c>
    </row>
    <row r="12" spans="1:22" ht="25.5" outlineLevel="1" x14ac:dyDescent="0.25">
      <c r="A12" s="47" t="s">
        <v>11</v>
      </c>
      <c r="B12" s="15" t="s">
        <v>12</v>
      </c>
      <c r="C12" s="15"/>
      <c r="D12" s="15"/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100000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7" t="e">
        <f t="shared" si="1"/>
        <v>#DIV/0!</v>
      </c>
      <c r="V12" s="60">
        <f>P12/P45*100</f>
        <v>0</v>
      </c>
    </row>
    <row r="13" spans="1:22" outlineLevel="1" x14ac:dyDescent="0.25">
      <c r="A13" s="47" t="s">
        <v>13</v>
      </c>
      <c r="B13" s="15" t="s">
        <v>14</v>
      </c>
      <c r="C13" s="15"/>
      <c r="D13" s="15"/>
      <c r="E13" s="16">
        <v>0</v>
      </c>
      <c r="F13" s="16">
        <v>20000</v>
      </c>
      <c r="G13" s="16">
        <v>20000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50000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7">
        <f t="shared" si="1"/>
        <v>0</v>
      </c>
      <c r="V13" s="60">
        <f>P13/P45*100</f>
        <v>0</v>
      </c>
    </row>
    <row r="14" spans="1:22" outlineLevel="1" x14ac:dyDescent="0.25">
      <c r="A14" s="47" t="s">
        <v>15</v>
      </c>
      <c r="B14" s="15" t="s">
        <v>16</v>
      </c>
      <c r="C14" s="15"/>
      <c r="D14" s="15"/>
      <c r="E14" s="16">
        <v>1418214.33</v>
      </c>
      <c r="F14" s="16">
        <v>6740297</v>
      </c>
      <c r="G14" s="16">
        <v>7492723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5706681</v>
      </c>
      <c r="O14" s="16">
        <v>1493697.19</v>
      </c>
      <c r="P14" s="16">
        <v>2050758.36</v>
      </c>
      <c r="Q14" s="16">
        <v>0</v>
      </c>
      <c r="R14" s="16">
        <v>0</v>
      </c>
      <c r="S14" s="16">
        <v>1418214.33</v>
      </c>
      <c r="T14" s="17">
        <f t="shared" si="1"/>
        <v>0.27370000999636585</v>
      </c>
      <c r="V14" s="60">
        <f>P14/P45*100</f>
        <v>4.1728701761107265</v>
      </c>
    </row>
    <row r="15" spans="1:22" x14ac:dyDescent="0.25">
      <c r="A15" s="48" t="s">
        <v>78</v>
      </c>
      <c r="B15" s="18" t="s">
        <v>17</v>
      </c>
      <c r="C15" s="18"/>
      <c r="D15" s="18"/>
      <c r="E15" s="19">
        <v>207950.62</v>
      </c>
      <c r="F15" s="19">
        <f>F16</f>
        <v>930125</v>
      </c>
      <c r="G15" s="19">
        <f>G16</f>
        <v>930125</v>
      </c>
      <c r="H15" s="19">
        <f t="shared" ref="H15:P15" si="2">H16</f>
        <v>0</v>
      </c>
      <c r="I15" s="19">
        <f t="shared" si="2"/>
        <v>0</v>
      </c>
      <c r="J15" s="19">
        <f t="shared" si="2"/>
        <v>0</v>
      </c>
      <c r="K15" s="19">
        <f t="shared" si="2"/>
        <v>0</v>
      </c>
      <c r="L15" s="19">
        <f t="shared" si="2"/>
        <v>0</v>
      </c>
      <c r="M15" s="19">
        <f t="shared" si="2"/>
        <v>0</v>
      </c>
      <c r="N15" s="19">
        <f t="shared" si="2"/>
        <v>892182</v>
      </c>
      <c r="O15" s="19">
        <f t="shared" si="2"/>
        <v>228002.25</v>
      </c>
      <c r="P15" s="19">
        <f t="shared" si="2"/>
        <v>231189.97</v>
      </c>
      <c r="Q15" s="19">
        <v>0</v>
      </c>
      <c r="R15" s="19">
        <v>0</v>
      </c>
      <c r="S15" s="19">
        <v>207950.62</v>
      </c>
      <c r="T15" s="20">
        <f t="shared" si="1"/>
        <v>0.24855795726380864</v>
      </c>
      <c r="U15" s="1">
        <f>P15/P45*100</f>
        <v>0.47042389276371577</v>
      </c>
      <c r="V15" s="60">
        <f>P15/P45*100</f>
        <v>0.47042389276371577</v>
      </c>
    </row>
    <row r="16" spans="1:22" outlineLevel="1" x14ac:dyDescent="0.25">
      <c r="A16" s="47" t="s">
        <v>18</v>
      </c>
      <c r="B16" s="15" t="s">
        <v>19</v>
      </c>
      <c r="C16" s="15"/>
      <c r="D16" s="15"/>
      <c r="E16" s="16">
        <v>207950.62</v>
      </c>
      <c r="F16" s="16">
        <v>930125</v>
      </c>
      <c r="G16" s="16">
        <v>930125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892182</v>
      </c>
      <c r="O16" s="16">
        <v>228002.25</v>
      </c>
      <c r="P16" s="16">
        <v>231189.97</v>
      </c>
      <c r="Q16" s="16">
        <v>0</v>
      </c>
      <c r="R16" s="16">
        <v>0</v>
      </c>
      <c r="S16" s="16">
        <v>207950.62</v>
      </c>
      <c r="T16" s="17">
        <f t="shared" si="1"/>
        <v>0.24855795726380864</v>
      </c>
      <c r="V16" s="60">
        <f>P16/P45*100</f>
        <v>0.47042389276371577</v>
      </c>
    </row>
    <row r="17" spans="1:22" ht="25.5" x14ac:dyDescent="0.25">
      <c r="A17" s="49" t="s">
        <v>20</v>
      </c>
      <c r="B17" s="21" t="s">
        <v>21</v>
      </c>
      <c r="C17" s="21"/>
      <c r="D17" s="21"/>
      <c r="E17" s="22">
        <v>335454.88</v>
      </c>
      <c r="F17" s="22">
        <f>F18</f>
        <v>2449733</v>
      </c>
      <c r="G17" s="22">
        <f>G18</f>
        <v>2906167</v>
      </c>
      <c r="H17" s="22">
        <f t="shared" ref="H17:P17" si="3">H18</f>
        <v>0</v>
      </c>
      <c r="I17" s="22">
        <f t="shared" si="3"/>
        <v>0</v>
      </c>
      <c r="J17" s="22">
        <f t="shared" si="3"/>
        <v>0</v>
      </c>
      <c r="K17" s="22">
        <f t="shared" si="3"/>
        <v>0</v>
      </c>
      <c r="L17" s="22">
        <f t="shared" si="3"/>
        <v>0</v>
      </c>
      <c r="M17" s="22">
        <f t="shared" si="3"/>
        <v>0</v>
      </c>
      <c r="N17" s="22">
        <f t="shared" si="3"/>
        <v>2262144</v>
      </c>
      <c r="O17" s="22">
        <f t="shared" si="3"/>
        <v>467690.94</v>
      </c>
      <c r="P17" s="22">
        <f t="shared" si="3"/>
        <v>556904.41</v>
      </c>
      <c r="Q17" s="22">
        <v>0</v>
      </c>
      <c r="R17" s="22">
        <v>0</v>
      </c>
      <c r="S17" s="22">
        <v>335454.88</v>
      </c>
      <c r="T17" s="23">
        <f t="shared" si="1"/>
        <v>0.19162849554068986</v>
      </c>
      <c r="U17" s="1">
        <f>P17/P45*100</f>
        <v>1.1331855808860583</v>
      </c>
      <c r="V17" s="60">
        <f>P17/P45*100</f>
        <v>1.1331855808860583</v>
      </c>
    </row>
    <row r="18" spans="1:22" ht="38.25" outlineLevel="1" x14ac:dyDescent="0.25">
      <c r="A18" s="47" t="s">
        <v>22</v>
      </c>
      <c r="B18" s="15" t="s">
        <v>23</v>
      </c>
      <c r="C18" s="15"/>
      <c r="D18" s="15"/>
      <c r="E18" s="16">
        <v>335454.88</v>
      </c>
      <c r="F18" s="16">
        <v>2449733</v>
      </c>
      <c r="G18" s="16">
        <v>2906167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2262144</v>
      </c>
      <c r="O18" s="16">
        <v>467690.94</v>
      </c>
      <c r="P18" s="16">
        <v>556904.41</v>
      </c>
      <c r="Q18" s="16">
        <v>0</v>
      </c>
      <c r="R18" s="16">
        <v>0</v>
      </c>
      <c r="S18" s="16">
        <v>335454.88</v>
      </c>
      <c r="T18" s="17">
        <f t="shared" si="1"/>
        <v>0.19162849554068986</v>
      </c>
      <c r="U18" s="1" t="e">
        <f t="shared" ref="U18:U44" si="4">P18/P55*100</f>
        <v>#DIV/0!</v>
      </c>
      <c r="V18" s="60">
        <f>P18/P45*100</f>
        <v>1.1331855808860583</v>
      </c>
    </row>
    <row r="19" spans="1:22" x14ac:dyDescent="0.25">
      <c r="A19" s="50" t="s">
        <v>24</v>
      </c>
      <c r="B19" s="24" t="s">
        <v>25</v>
      </c>
      <c r="C19" s="24"/>
      <c r="D19" s="24"/>
      <c r="E19" s="25">
        <v>141802.62</v>
      </c>
      <c r="F19" s="25">
        <f>F20+F21+F22</f>
        <v>2902203.65</v>
      </c>
      <c r="G19" s="25">
        <f>G20+G21+G22</f>
        <v>5298106.1000000006</v>
      </c>
      <c r="H19" s="25">
        <f t="shared" ref="H19:P19" si="5">H20+H21+H22</f>
        <v>0</v>
      </c>
      <c r="I19" s="25">
        <f t="shared" si="5"/>
        <v>0</v>
      </c>
      <c r="J19" s="25">
        <f t="shared" si="5"/>
        <v>0</v>
      </c>
      <c r="K19" s="25">
        <f t="shared" si="5"/>
        <v>0</v>
      </c>
      <c r="L19" s="25">
        <f t="shared" si="5"/>
        <v>0</v>
      </c>
      <c r="M19" s="25">
        <f t="shared" si="5"/>
        <v>0</v>
      </c>
      <c r="N19" s="25">
        <f t="shared" si="5"/>
        <v>2405121.5499999998</v>
      </c>
      <c r="O19" s="25">
        <f t="shared" si="5"/>
        <v>141802.62</v>
      </c>
      <c r="P19" s="25">
        <f t="shared" si="5"/>
        <v>128303.65</v>
      </c>
      <c r="Q19" s="25">
        <v>0</v>
      </c>
      <c r="R19" s="25">
        <v>0</v>
      </c>
      <c r="S19" s="25">
        <v>141802.62</v>
      </c>
      <c r="T19" s="26">
        <f t="shared" si="1"/>
        <v>2.421688950321323E-2</v>
      </c>
      <c r="U19" s="1">
        <f>P19/P45*100</f>
        <v>0.26107145776606705</v>
      </c>
      <c r="V19" s="60">
        <f>P19/P45*100</f>
        <v>0.26107145776606705</v>
      </c>
    </row>
    <row r="20" spans="1:22" outlineLevel="1" x14ac:dyDescent="0.25">
      <c r="A20" s="47" t="s">
        <v>26</v>
      </c>
      <c r="B20" s="15" t="s">
        <v>27</v>
      </c>
      <c r="C20" s="15"/>
      <c r="D20" s="15"/>
      <c r="E20" s="16">
        <v>0</v>
      </c>
      <c r="F20" s="16">
        <v>39277.65</v>
      </c>
      <c r="G20" s="16">
        <v>39277.65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13092.55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7">
        <f t="shared" si="1"/>
        <v>0</v>
      </c>
      <c r="U20" s="1" t="e">
        <f t="shared" si="4"/>
        <v>#DIV/0!</v>
      </c>
      <c r="V20" s="60">
        <f>P20/P45*100</f>
        <v>0</v>
      </c>
    </row>
    <row r="21" spans="1:22" outlineLevel="1" x14ac:dyDescent="0.25">
      <c r="A21" s="47" t="s">
        <v>28</v>
      </c>
      <c r="B21" s="15" t="s">
        <v>29</v>
      </c>
      <c r="C21" s="15"/>
      <c r="D21" s="15"/>
      <c r="E21" s="16">
        <v>100000</v>
      </c>
      <c r="F21" s="16">
        <v>2348000</v>
      </c>
      <c r="G21" s="16">
        <v>4743902.45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1999000</v>
      </c>
      <c r="O21" s="16">
        <v>100000</v>
      </c>
      <c r="P21" s="16">
        <v>0</v>
      </c>
      <c r="Q21" s="16">
        <v>0</v>
      </c>
      <c r="R21" s="16">
        <v>0</v>
      </c>
      <c r="S21" s="16">
        <v>100000</v>
      </c>
      <c r="T21" s="17">
        <f t="shared" si="1"/>
        <v>0</v>
      </c>
      <c r="V21" s="60">
        <f>P21/P45*100</f>
        <v>0</v>
      </c>
    </row>
    <row r="22" spans="1:22" ht="25.5" outlineLevel="1" x14ac:dyDescent="0.25">
      <c r="A22" s="47" t="s">
        <v>30</v>
      </c>
      <c r="B22" s="15" t="s">
        <v>31</v>
      </c>
      <c r="C22" s="15"/>
      <c r="D22" s="15"/>
      <c r="E22" s="16">
        <v>41802.620000000003</v>
      </c>
      <c r="F22" s="16">
        <v>514926</v>
      </c>
      <c r="G22" s="16">
        <v>514926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393029</v>
      </c>
      <c r="O22" s="16">
        <v>41802.620000000003</v>
      </c>
      <c r="P22" s="16">
        <v>128303.65</v>
      </c>
      <c r="Q22" s="16">
        <v>0</v>
      </c>
      <c r="R22" s="16">
        <v>0</v>
      </c>
      <c r="S22" s="16">
        <v>41802.620000000003</v>
      </c>
      <c r="T22" s="17">
        <f t="shared" si="1"/>
        <v>0.24916910391007638</v>
      </c>
      <c r="V22" s="60">
        <f>P22/P45*100</f>
        <v>0.26107145776606705</v>
      </c>
    </row>
    <row r="23" spans="1:22" ht="25.5" x14ac:dyDescent="0.25">
      <c r="A23" s="51" t="s">
        <v>32</v>
      </c>
      <c r="B23" s="27" t="s">
        <v>33</v>
      </c>
      <c r="C23" s="27"/>
      <c r="D23" s="27"/>
      <c r="E23" s="28">
        <v>0</v>
      </c>
      <c r="F23" s="28">
        <f>F24+F25+F26</f>
        <v>1500421.05</v>
      </c>
      <c r="G23" s="28">
        <f>G24+G25+G26</f>
        <v>1500421.05</v>
      </c>
      <c r="H23" s="28">
        <f t="shared" ref="H23:P23" si="6">H24+H25+H26</f>
        <v>0</v>
      </c>
      <c r="I23" s="28">
        <f t="shared" si="6"/>
        <v>0</v>
      </c>
      <c r="J23" s="28">
        <f t="shared" si="6"/>
        <v>0</v>
      </c>
      <c r="K23" s="28">
        <f t="shared" si="6"/>
        <v>0</v>
      </c>
      <c r="L23" s="28">
        <f t="shared" si="6"/>
        <v>0</v>
      </c>
      <c r="M23" s="28">
        <f t="shared" si="6"/>
        <v>0</v>
      </c>
      <c r="N23" s="28">
        <f t="shared" si="6"/>
        <v>591497</v>
      </c>
      <c r="O23" s="28">
        <f t="shared" si="6"/>
        <v>0</v>
      </c>
      <c r="P23" s="28">
        <f t="shared" si="6"/>
        <v>18351</v>
      </c>
      <c r="Q23" s="28">
        <v>0</v>
      </c>
      <c r="R23" s="28">
        <v>0</v>
      </c>
      <c r="S23" s="28">
        <v>0</v>
      </c>
      <c r="T23" s="29">
        <f t="shared" si="1"/>
        <v>1.2230566879876819E-2</v>
      </c>
      <c r="V23" s="60">
        <f>P23/P45*100</f>
        <v>3.7340499054119639E-2</v>
      </c>
    </row>
    <row r="24" spans="1:22" outlineLevel="1" x14ac:dyDescent="0.25">
      <c r="A24" s="47" t="s">
        <v>34</v>
      </c>
      <c r="B24" s="15" t="s">
        <v>35</v>
      </c>
      <c r="C24" s="15"/>
      <c r="D24" s="15"/>
      <c r="E24" s="16">
        <v>0</v>
      </c>
      <c r="F24" s="16">
        <v>1376421.05</v>
      </c>
      <c r="G24" s="16">
        <v>8000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8000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7">
        <f t="shared" si="1"/>
        <v>0</v>
      </c>
      <c r="V24" s="60">
        <f>P24/P45*100</f>
        <v>0</v>
      </c>
    </row>
    <row r="25" spans="1:22" outlineLevel="1" x14ac:dyDescent="0.25">
      <c r="A25" s="47" t="s">
        <v>36</v>
      </c>
      <c r="B25" s="15" t="s">
        <v>37</v>
      </c>
      <c r="C25" s="15"/>
      <c r="D25" s="15"/>
      <c r="E25" s="16">
        <v>0</v>
      </c>
      <c r="F25" s="16">
        <v>124000</v>
      </c>
      <c r="G25" s="16">
        <v>1492421.05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567497</v>
      </c>
      <c r="O25" s="16">
        <v>0</v>
      </c>
      <c r="P25" s="16">
        <v>18351</v>
      </c>
      <c r="Q25" s="16">
        <v>0</v>
      </c>
      <c r="R25" s="16">
        <v>0</v>
      </c>
      <c r="S25" s="16">
        <v>0</v>
      </c>
      <c r="T25" s="17">
        <f t="shared" si="1"/>
        <v>1.2296127825321145E-2</v>
      </c>
      <c r="V25" s="60">
        <f>P25/P45*100</f>
        <v>3.7340499054119639E-2</v>
      </c>
    </row>
    <row r="26" spans="1:22" outlineLevel="1" x14ac:dyDescent="0.25">
      <c r="A26" s="47" t="s">
        <v>38</v>
      </c>
      <c r="B26" s="15" t="s">
        <v>39</v>
      </c>
      <c r="C26" s="15"/>
      <c r="D26" s="15"/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16000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7" t="e">
        <f t="shared" si="1"/>
        <v>#DIV/0!</v>
      </c>
      <c r="V26" s="60">
        <f>P26/P45*100</f>
        <v>0</v>
      </c>
    </row>
    <row r="27" spans="1:22" x14ac:dyDescent="0.25">
      <c r="A27" s="52" t="s">
        <v>40</v>
      </c>
      <c r="B27" s="30" t="s">
        <v>41</v>
      </c>
      <c r="C27" s="30"/>
      <c r="D27" s="30"/>
      <c r="E27" s="31">
        <v>35190604.560000002</v>
      </c>
      <c r="F27" s="31">
        <f>F28+F29+F30+F31</f>
        <v>137582122</v>
      </c>
      <c r="G27" s="31">
        <f>G28+G29+G30+G31</f>
        <v>140186417.59999999</v>
      </c>
      <c r="H27" s="31">
        <f t="shared" ref="H27:P27" si="7">H28+H29+H30+H31</f>
        <v>0</v>
      </c>
      <c r="I27" s="31">
        <f t="shared" si="7"/>
        <v>0</v>
      </c>
      <c r="J27" s="31">
        <f t="shared" si="7"/>
        <v>0</v>
      </c>
      <c r="K27" s="31">
        <f t="shared" si="7"/>
        <v>0</v>
      </c>
      <c r="L27" s="31">
        <f t="shared" si="7"/>
        <v>0</v>
      </c>
      <c r="M27" s="31">
        <f t="shared" si="7"/>
        <v>0</v>
      </c>
      <c r="N27" s="31">
        <f t="shared" si="7"/>
        <v>128622506</v>
      </c>
      <c r="O27" s="31">
        <f t="shared" si="7"/>
        <v>35497026.879999995</v>
      </c>
      <c r="P27" s="31">
        <f t="shared" si="7"/>
        <v>32932130.270000003</v>
      </c>
      <c r="Q27" s="31">
        <v>0</v>
      </c>
      <c r="R27" s="31">
        <v>0</v>
      </c>
      <c r="S27" s="31">
        <v>35190604.560000002</v>
      </c>
      <c r="T27" s="32">
        <f t="shared" si="1"/>
        <v>0.23491669759310552</v>
      </c>
      <c r="U27" s="1">
        <f>P27/P45*100</f>
        <v>67.010090959461593</v>
      </c>
      <c r="V27" s="60">
        <f>P27/P45*100</f>
        <v>67.010090959461593</v>
      </c>
    </row>
    <row r="28" spans="1:22" outlineLevel="1" x14ac:dyDescent="0.25">
      <c r="A28" s="47" t="s">
        <v>42</v>
      </c>
      <c r="B28" s="15" t="s">
        <v>43</v>
      </c>
      <c r="C28" s="15"/>
      <c r="D28" s="15"/>
      <c r="E28" s="16">
        <v>8581800.5500000007</v>
      </c>
      <c r="F28" s="16">
        <v>38867966</v>
      </c>
      <c r="G28" s="16">
        <v>39117966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37402037</v>
      </c>
      <c r="O28" s="16">
        <v>8582683.5600000005</v>
      </c>
      <c r="P28" s="16">
        <v>9136778.1300000008</v>
      </c>
      <c r="Q28" s="16">
        <v>0</v>
      </c>
      <c r="R28" s="16">
        <v>0</v>
      </c>
      <c r="S28" s="16">
        <v>8581800.5500000007</v>
      </c>
      <c r="T28" s="17">
        <f t="shared" si="1"/>
        <v>0.23356986735966795</v>
      </c>
      <c r="V28" s="60">
        <f>P28/P45*100</f>
        <v>18.591458510215574</v>
      </c>
    </row>
    <row r="29" spans="1:22" outlineLevel="1" x14ac:dyDescent="0.25">
      <c r="A29" s="47" t="s">
        <v>44</v>
      </c>
      <c r="B29" s="15" t="s">
        <v>45</v>
      </c>
      <c r="C29" s="15"/>
      <c r="D29" s="15"/>
      <c r="E29" s="16">
        <v>21104131.039999999</v>
      </c>
      <c r="F29" s="16">
        <v>76812082.540000007</v>
      </c>
      <c r="G29" s="16">
        <v>77921114.599999994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69271410</v>
      </c>
      <c r="O29" s="16">
        <v>21107503.949999999</v>
      </c>
      <c r="P29" s="16">
        <v>17751478.289999999</v>
      </c>
      <c r="Q29" s="16">
        <v>0</v>
      </c>
      <c r="R29" s="16">
        <v>0</v>
      </c>
      <c r="S29" s="16">
        <v>21104131.039999999</v>
      </c>
      <c r="T29" s="17">
        <f t="shared" si="1"/>
        <v>0.2278134544292055</v>
      </c>
      <c r="V29" s="60">
        <f>P29/P45*100</f>
        <v>36.120596059995108</v>
      </c>
    </row>
    <row r="30" spans="1:22" outlineLevel="1" x14ac:dyDescent="0.25">
      <c r="A30" s="47" t="s">
        <v>46</v>
      </c>
      <c r="B30" s="15" t="s">
        <v>47</v>
      </c>
      <c r="C30" s="15"/>
      <c r="D30" s="15"/>
      <c r="E30" s="16">
        <v>1247336.53</v>
      </c>
      <c r="F30" s="16">
        <v>5282753.46</v>
      </c>
      <c r="G30" s="16">
        <v>5768017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4868583</v>
      </c>
      <c r="O30" s="16">
        <v>1248036.73</v>
      </c>
      <c r="P30" s="16">
        <v>1835101.23</v>
      </c>
      <c r="Q30" s="16">
        <v>0</v>
      </c>
      <c r="R30" s="16">
        <v>0</v>
      </c>
      <c r="S30" s="16">
        <v>1247336.53</v>
      </c>
      <c r="T30" s="17">
        <f t="shared" si="1"/>
        <v>0.31815114795951538</v>
      </c>
      <c r="V30" s="60">
        <f>P30/P45*100</f>
        <v>3.7340524082082056</v>
      </c>
    </row>
    <row r="31" spans="1:22" outlineLevel="1" x14ac:dyDescent="0.25">
      <c r="A31" s="47" t="s">
        <v>48</v>
      </c>
      <c r="B31" s="15" t="s">
        <v>49</v>
      </c>
      <c r="C31" s="15"/>
      <c r="D31" s="15"/>
      <c r="E31" s="16">
        <v>4257336.4400000004</v>
      </c>
      <c r="F31" s="16">
        <v>16619320</v>
      </c>
      <c r="G31" s="16">
        <v>17379320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17080476</v>
      </c>
      <c r="O31" s="16">
        <v>4558802.6399999997</v>
      </c>
      <c r="P31" s="16">
        <v>4208772.62</v>
      </c>
      <c r="Q31" s="16">
        <v>0</v>
      </c>
      <c r="R31" s="16">
        <v>0</v>
      </c>
      <c r="S31" s="16">
        <v>4257336.4400000004</v>
      </c>
      <c r="T31" s="17">
        <f t="shared" si="1"/>
        <v>0.24217130589689356</v>
      </c>
      <c r="V31" s="60" t="s">
        <v>86</v>
      </c>
    </row>
    <row r="32" spans="1:22" x14ac:dyDescent="0.25">
      <c r="A32" s="53" t="s">
        <v>50</v>
      </c>
      <c r="B32" s="33" t="s">
        <v>51</v>
      </c>
      <c r="C32" s="33"/>
      <c r="D32" s="33"/>
      <c r="E32" s="34">
        <v>3297117.4</v>
      </c>
      <c r="F32" s="34">
        <f>F33+F34</f>
        <v>14610053.949999999</v>
      </c>
      <c r="G32" s="34">
        <f>G33+G34</f>
        <v>16449521.16</v>
      </c>
      <c r="H32" s="34">
        <f t="shared" ref="H32:P32" si="8">H33+H34</f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13716141</v>
      </c>
      <c r="O32" s="34">
        <f t="shared" si="8"/>
        <v>3297120.5</v>
      </c>
      <c r="P32" s="34">
        <f t="shared" si="8"/>
        <v>4163372.18</v>
      </c>
      <c r="Q32" s="34">
        <v>0</v>
      </c>
      <c r="R32" s="34">
        <v>0</v>
      </c>
      <c r="S32" s="34">
        <v>3297117.4</v>
      </c>
      <c r="T32" s="35">
        <f t="shared" si="1"/>
        <v>0.25309990117669784</v>
      </c>
      <c r="U32" s="1">
        <f>P32/P45*100</f>
        <v>8.471603452086427</v>
      </c>
      <c r="V32" s="60">
        <f>P32/P45*100</f>
        <v>8.471603452086427</v>
      </c>
    </row>
    <row r="33" spans="1:22" outlineLevel="1" x14ac:dyDescent="0.25">
      <c r="A33" s="47" t="s">
        <v>52</v>
      </c>
      <c r="B33" s="15" t="s">
        <v>53</v>
      </c>
      <c r="C33" s="15"/>
      <c r="D33" s="15"/>
      <c r="E33" s="16">
        <v>2340646.66</v>
      </c>
      <c r="F33" s="16">
        <v>9732075.7899999991</v>
      </c>
      <c r="G33" s="16">
        <v>11469543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8830471</v>
      </c>
      <c r="O33" s="16">
        <v>2340646.66</v>
      </c>
      <c r="P33" s="16">
        <v>2862336.7</v>
      </c>
      <c r="Q33" s="16">
        <v>0</v>
      </c>
      <c r="R33" s="16">
        <v>0</v>
      </c>
      <c r="S33" s="16">
        <v>2340646.66</v>
      </c>
      <c r="T33" s="17">
        <f t="shared" si="1"/>
        <v>0.24955978629662928</v>
      </c>
      <c r="V33" s="60">
        <f>P33/P45*100</f>
        <v>5.8242646634473285</v>
      </c>
    </row>
    <row r="34" spans="1:22" ht="25.5" outlineLevel="1" x14ac:dyDescent="0.25">
      <c r="A34" s="47" t="s">
        <v>54</v>
      </c>
      <c r="B34" s="15" t="s">
        <v>55</v>
      </c>
      <c r="C34" s="15"/>
      <c r="D34" s="15"/>
      <c r="E34" s="16">
        <v>956470.74</v>
      </c>
      <c r="F34" s="16">
        <v>4877978.16</v>
      </c>
      <c r="G34" s="16">
        <v>4979978.16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4885670</v>
      </c>
      <c r="O34" s="16">
        <v>956473.84</v>
      </c>
      <c r="P34" s="16">
        <v>1301035.48</v>
      </c>
      <c r="Q34" s="16">
        <v>0</v>
      </c>
      <c r="R34" s="16">
        <v>0</v>
      </c>
      <c r="S34" s="16">
        <v>956470.74</v>
      </c>
      <c r="T34" s="17">
        <f t="shared" si="1"/>
        <v>0.26125325015481593</v>
      </c>
      <c r="V34" s="60">
        <f>P34/P45*100</f>
        <v>2.647338788639098</v>
      </c>
    </row>
    <row r="35" spans="1:22" x14ac:dyDescent="0.25">
      <c r="A35" s="54" t="s">
        <v>56</v>
      </c>
      <c r="B35" s="36" t="s">
        <v>57</v>
      </c>
      <c r="C35" s="36"/>
      <c r="D35" s="36"/>
      <c r="E35" s="37">
        <v>2270635.46</v>
      </c>
      <c r="F35" s="37">
        <f>F36+F37+F38+F39</f>
        <v>24477211.390000001</v>
      </c>
      <c r="G35" s="37">
        <f>G36+G37+G38+G39</f>
        <v>24477211.390000001</v>
      </c>
      <c r="H35" s="37">
        <f t="shared" ref="H35:P35" si="9">H36+H37+H38+H39</f>
        <v>0</v>
      </c>
      <c r="I35" s="37">
        <f t="shared" si="9"/>
        <v>0</v>
      </c>
      <c r="J35" s="37">
        <f t="shared" si="9"/>
        <v>0</v>
      </c>
      <c r="K35" s="37">
        <f t="shared" si="9"/>
        <v>0</v>
      </c>
      <c r="L35" s="37">
        <f t="shared" si="9"/>
        <v>0</v>
      </c>
      <c r="M35" s="37">
        <f t="shared" si="9"/>
        <v>0</v>
      </c>
      <c r="N35" s="37">
        <f t="shared" si="9"/>
        <v>13811231.65</v>
      </c>
      <c r="O35" s="37">
        <f t="shared" si="9"/>
        <v>2270837.5099999998</v>
      </c>
      <c r="P35" s="37">
        <f t="shared" si="9"/>
        <v>2360300.29</v>
      </c>
      <c r="Q35" s="37">
        <v>0</v>
      </c>
      <c r="R35" s="37">
        <v>0</v>
      </c>
      <c r="S35" s="37">
        <v>2270635.46</v>
      </c>
      <c r="T35" s="38">
        <f t="shared" si="1"/>
        <v>9.6428480041819017E-2</v>
      </c>
      <c r="U35" s="1">
        <f>P35/P45*100</f>
        <v>4.8027241428904865</v>
      </c>
      <c r="V35" s="60">
        <f>P35/P45*100</f>
        <v>4.8027241428904865</v>
      </c>
    </row>
    <row r="36" spans="1:22" outlineLevel="1" x14ac:dyDescent="0.25">
      <c r="A36" s="47" t="s">
        <v>58</v>
      </c>
      <c r="B36" s="15" t="s">
        <v>59</v>
      </c>
      <c r="C36" s="15"/>
      <c r="D36" s="15"/>
      <c r="E36" s="16">
        <v>531261.84</v>
      </c>
      <c r="F36" s="16">
        <v>2125050</v>
      </c>
      <c r="G36" s="16">
        <v>2125050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2125000</v>
      </c>
      <c r="O36" s="16">
        <v>531261.84</v>
      </c>
      <c r="P36" s="16">
        <v>531261.84</v>
      </c>
      <c r="Q36" s="16">
        <v>0</v>
      </c>
      <c r="R36" s="16">
        <v>0</v>
      </c>
      <c r="S36" s="16">
        <v>531261.84</v>
      </c>
      <c r="T36" s="17">
        <f t="shared" si="1"/>
        <v>0.24999968941907247</v>
      </c>
      <c r="V36" s="60">
        <f>P36/P45*100</f>
        <v>1.0810082411863036</v>
      </c>
    </row>
    <row r="37" spans="1:22" outlineLevel="1" x14ac:dyDescent="0.25">
      <c r="A37" s="47" t="s">
        <v>60</v>
      </c>
      <c r="B37" s="15" t="s">
        <v>61</v>
      </c>
      <c r="C37" s="15"/>
      <c r="D37" s="15"/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633000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7" t="e">
        <f t="shared" si="1"/>
        <v>#DIV/0!</v>
      </c>
      <c r="V37" s="60">
        <f>P37/P45*100</f>
        <v>0</v>
      </c>
    </row>
    <row r="38" spans="1:22" outlineLevel="1" x14ac:dyDescent="0.25">
      <c r="A38" s="47" t="s">
        <v>62</v>
      </c>
      <c r="B38" s="15" t="s">
        <v>63</v>
      </c>
      <c r="C38" s="15"/>
      <c r="D38" s="15"/>
      <c r="E38" s="16">
        <v>1592151.66</v>
      </c>
      <c r="F38" s="16">
        <v>21253531.390000001</v>
      </c>
      <c r="G38" s="16">
        <v>21253531.390000001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10223986.65</v>
      </c>
      <c r="O38" s="16">
        <v>1592151.66</v>
      </c>
      <c r="P38" s="16">
        <v>1638117.45</v>
      </c>
      <c r="Q38" s="16">
        <v>0</v>
      </c>
      <c r="R38" s="16">
        <v>0</v>
      </c>
      <c r="S38" s="16">
        <v>1592151.66</v>
      </c>
      <c r="T38" s="17">
        <f t="shared" si="1"/>
        <v>7.7075071428870906E-2</v>
      </c>
      <c r="V38" s="60">
        <f>P38/P45*100</f>
        <v>3.3332310551066358</v>
      </c>
    </row>
    <row r="39" spans="1:22" ht="25.5" outlineLevel="1" x14ac:dyDescent="0.25">
      <c r="A39" s="47" t="s">
        <v>64</v>
      </c>
      <c r="B39" s="15" t="s">
        <v>65</v>
      </c>
      <c r="C39" s="15"/>
      <c r="D39" s="15"/>
      <c r="E39" s="16">
        <v>147221.96</v>
      </c>
      <c r="F39" s="16">
        <v>1098630</v>
      </c>
      <c r="G39" s="16">
        <v>1098630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829245</v>
      </c>
      <c r="O39" s="16">
        <v>147424.01</v>
      </c>
      <c r="P39" s="16">
        <v>190921</v>
      </c>
      <c r="Q39" s="16">
        <v>0</v>
      </c>
      <c r="R39" s="16">
        <v>0</v>
      </c>
      <c r="S39" s="16">
        <v>147221.96</v>
      </c>
      <c r="T39" s="17">
        <f t="shared" si="1"/>
        <v>0.17378098176820223</v>
      </c>
      <c r="V39" s="60">
        <f>P39/P45*100</f>
        <v>0.38848484659754645</v>
      </c>
    </row>
    <row r="40" spans="1:22" x14ac:dyDescent="0.25">
      <c r="A40" s="55" t="s">
        <v>66</v>
      </c>
      <c r="B40" s="39" t="s">
        <v>67</v>
      </c>
      <c r="C40" s="39"/>
      <c r="D40" s="39"/>
      <c r="E40" s="40">
        <v>43200</v>
      </c>
      <c r="F40" s="40">
        <f>F41</f>
        <v>412000</v>
      </c>
      <c r="G40" s="40">
        <f>G41</f>
        <v>412000</v>
      </c>
      <c r="H40" s="40">
        <f t="shared" ref="H40:P40" si="10">H41</f>
        <v>0</v>
      </c>
      <c r="I40" s="40">
        <f t="shared" si="10"/>
        <v>0</v>
      </c>
      <c r="J40" s="40">
        <f t="shared" si="10"/>
        <v>0</v>
      </c>
      <c r="K40" s="40">
        <f t="shared" si="10"/>
        <v>0</v>
      </c>
      <c r="L40" s="40">
        <f t="shared" si="10"/>
        <v>0</v>
      </c>
      <c r="M40" s="40">
        <f t="shared" si="10"/>
        <v>0</v>
      </c>
      <c r="N40" s="40">
        <f t="shared" si="10"/>
        <v>250000</v>
      </c>
      <c r="O40" s="40">
        <f t="shared" si="10"/>
        <v>46900</v>
      </c>
      <c r="P40" s="40">
        <f t="shared" si="10"/>
        <v>120402.71</v>
      </c>
      <c r="Q40" s="40">
        <v>0</v>
      </c>
      <c r="R40" s="40">
        <v>0</v>
      </c>
      <c r="S40" s="40">
        <v>43200</v>
      </c>
      <c r="T40" s="41">
        <f t="shared" si="1"/>
        <v>0.29223958737864081</v>
      </c>
      <c r="U40" s="1">
        <f>P40/P45*100</f>
        <v>0.24499467488793206</v>
      </c>
      <c r="V40" s="60">
        <f>P40/P45*100</f>
        <v>0.24499467488793206</v>
      </c>
    </row>
    <row r="41" spans="1:22" outlineLevel="1" x14ac:dyDescent="0.25">
      <c r="A41" s="47" t="s">
        <v>68</v>
      </c>
      <c r="B41" s="15" t="s">
        <v>69</v>
      </c>
      <c r="C41" s="15"/>
      <c r="D41" s="15"/>
      <c r="E41" s="16">
        <v>43200</v>
      </c>
      <c r="F41" s="16">
        <v>412000</v>
      </c>
      <c r="G41" s="16">
        <v>412000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250000</v>
      </c>
      <c r="O41" s="16">
        <v>46900</v>
      </c>
      <c r="P41" s="16">
        <v>120402.71</v>
      </c>
      <c r="Q41" s="16">
        <v>0</v>
      </c>
      <c r="R41" s="16">
        <v>0</v>
      </c>
      <c r="S41" s="16">
        <v>43200</v>
      </c>
      <c r="T41" s="17">
        <f t="shared" si="1"/>
        <v>0.29223958737864081</v>
      </c>
      <c r="U41" s="1" t="e">
        <f t="shared" si="4"/>
        <v>#DIV/0!</v>
      </c>
      <c r="V41" s="60">
        <f>P41/P45*100</f>
        <v>0.24499467488793206</v>
      </c>
    </row>
    <row r="42" spans="1:22" ht="51" x14ac:dyDescent="0.25">
      <c r="A42" s="56" t="s">
        <v>70</v>
      </c>
      <c r="B42" s="42" t="s">
        <v>71</v>
      </c>
      <c r="C42" s="42"/>
      <c r="D42" s="42"/>
      <c r="E42" s="43">
        <v>1275499</v>
      </c>
      <c r="F42" s="43">
        <f>F43+F44</f>
        <v>3508000</v>
      </c>
      <c r="G42" s="43">
        <f>G43+G44</f>
        <v>3508000</v>
      </c>
      <c r="H42" s="43">
        <f t="shared" ref="H42:P42" si="11">H43+H44</f>
        <v>0</v>
      </c>
      <c r="I42" s="43">
        <f t="shared" si="11"/>
        <v>0</v>
      </c>
      <c r="J42" s="43">
        <f t="shared" si="11"/>
        <v>0</v>
      </c>
      <c r="K42" s="43">
        <f t="shared" si="11"/>
        <v>0</v>
      </c>
      <c r="L42" s="43">
        <f t="shared" si="11"/>
        <v>0</v>
      </c>
      <c r="M42" s="43">
        <f t="shared" si="11"/>
        <v>0</v>
      </c>
      <c r="N42" s="43">
        <f t="shared" si="11"/>
        <v>5478000</v>
      </c>
      <c r="O42" s="43">
        <f t="shared" si="11"/>
        <v>1275499</v>
      </c>
      <c r="P42" s="43">
        <f t="shared" si="11"/>
        <v>926232</v>
      </c>
      <c r="Q42" s="43">
        <v>0</v>
      </c>
      <c r="R42" s="43">
        <v>0</v>
      </c>
      <c r="S42" s="43">
        <v>1275499</v>
      </c>
      <c r="T42" s="44">
        <f t="shared" si="1"/>
        <v>0.26403420752565565</v>
      </c>
      <c r="U42" s="1">
        <f>P42/P45*100</f>
        <v>1.884691031545711</v>
      </c>
      <c r="V42" s="60">
        <f>P42/P45*100</f>
        <v>1.884691031545711</v>
      </c>
    </row>
    <row r="43" spans="1:22" ht="38.25" outlineLevel="1" x14ac:dyDescent="0.25">
      <c r="A43" s="47" t="s">
        <v>72</v>
      </c>
      <c r="B43" s="15" t="s">
        <v>73</v>
      </c>
      <c r="C43" s="15"/>
      <c r="D43" s="15"/>
      <c r="E43" s="16">
        <v>119499</v>
      </c>
      <c r="F43" s="16">
        <v>508000</v>
      </c>
      <c r="G43" s="16">
        <v>508000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578000</v>
      </c>
      <c r="O43" s="16">
        <v>119499</v>
      </c>
      <c r="P43" s="16">
        <v>169332</v>
      </c>
      <c r="Q43" s="16">
        <v>0</v>
      </c>
      <c r="R43" s="16">
        <v>0</v>
      </c>
      <c r="S43" s="16">
        <v>119499</v>
      </c>
      <c r="T43" s="17">
        <f t="shared" si="1"/>
        <v>0.33333070866141734</v>
      </c>
      <c r="U43" s="1" t="e">
        <f t="shared" si="4"/>
        <v>#DIV/0!</v>
      </c>
      <c r="V43" s="60">
        <f>P43/P45*100</f>
        <v>0.34455568556657329</v>
      </c>
    </row>
    <row r="44" spans="1:22" outlineLevel="1" x14ac:dyDescent="0.25">
      <c r="A44" s="47" t="s">
        <v>74</v>
      </c>
      <c r="B44" s="15" t="s">
        <v>75</v>
      </c>
      <c r="C44" s="15"/>
      <c r="D44" s="15"/>
      <c r="E44" s="16">
        <v>1156000</v>
      </c>
      <c r="F44" s="16">
        <v>3000000</v>
      </c>
      <c r="G44" s="16">
        <v>3000000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4900000</v>
      </c>
      <c r="O44" s="16">
        <v>1156000</v>
      </c>
      <c r="P44" s="16">
        <v>756900</v>
      </c>
      <c r="Q44" s="16">
        <v>0</v>
      </c>
      <c r="R44" s="16">
        <v>0</v>
      </c>
      <c r="S44" s="16">
        <v>1156000</v>
      </c>
      <c r="T44" s="17">
        <f t="shared" si="1"/>
        <v>0.25230000000000002</v>
      </c>
      <c r="U44" s="1" t="e">
        <f t="shared" si="4"/>
        <v>#DIV/0!</v>
      </c>
      <c r="V44" s="60">
        <f>P44/P45*100</f>
        <v>1.5401353459791374</v>
      </c>
    </row>
    <row r="45" spans="1:22" x14ac:dyDescent="0.25">
      <c r="A45" s="81" t="s">
        <v>76</v>
      </c>
      <c r="B45" s="82"/>
      <c r="C45" s="82"/>
      <c r="D45" s="82"/>
      <c r="E45" s="45">
        <v>48672750.780000001</v>
      </c>
      <c r="F45" s="45">
        <f>F8+F15+F17+F19+F23+F27+F32+F35+F40+F42</f>
        <v>217848267.03999996</v>
      </c>
      <c r="G45" s="45">
        <f>G8+G15+G17+G19+G23+G27+G32+G35+G40+G42</f>
        <v>227202792.30000001</v>
      </c>
      <c r="H45" s="45">
        <f t="shared" ref="H45:P45" si="12">H8+H15+H17+H19+H23+H27+H32+H35+H40+H42</f>
        <v>0</v>
      </c>
      <c r="I45" s="45">
        <f t="shared" si="12"/>
        <v>0</v>
      </c>
      <c r="J45" s="45">
        <f t="shared" si="12"/>
        <v>0</v>
      </c>
      <c r="K45" s="45">
        <f t="shared" si="12"/>
        <v>0</v>
      </c>
      <c r="L45" s="45">
        <f t="shared" si="12"/>
        <v>0</v>
      </c>
      <c r="M45" s="45">
        <f t="shared" si="12"/>
        <v>0</v>
      </c>
      <c r="N45" s="45">
        <f t="shared" si="12"/>
        <v>194997170.20000002</v>
      </c>
      <c r="O45" s="45">
        <f t="shared" si="12"/>
        <v>49298971.559999995</v>
      </c>
      <c r="P45" s="45">
        <f t="shared" si="12"/>
        <v>49145031.440000005</v>
      </c>
      <c r="Q45" s="45">
        <v>0</v>
      </c>
      <c r="R45" s="45">
        <v>0</v>
      </c>
      <c r="S45" s="45">
        <v>48672750.780000001</v>
      </c>
      <c r="T45" s="46">
        <f>P45/G45</f>
        <v>0.21630469829397428</v>
      </c>
      <c r="U45" s="1" t="s">
        <v>79</v>
      </c>
      <c r="V45" s="60">
        <f>P45/P45*100</f>
        <v>100</v>
      </c>
    </row>
    <row r="46" spans="1:22" x14ac:dyDescent="0.25">
      <c r="A46" s="2"/>
      <c r="B46" s="2"/>
      <c r="C46" s="2"/>
      <c r="D46" s="2"/>
      <c r="E46" s="57"/>
      <c r="F46" s="3"/>
      <c r="G46" s="3"/>
      <c r="H46" s="3"/>
      <c r="I46" s="3"/>
      <c r="J46" s="3"/>
      <c r="K46" s="3"/>
      <c r="L46" s="3"/>
      <c r="M46" s="3"/>
      <c r="N46" s="3"/>
      <c r="O46" s="3" t="s">
        <v>2</v>
      </c>
      <c r="P46" s="59"/>
      <c r="Q46" s="3"/>
      <c r="R46" s="3"/>
      <c r="S46" s="3" t="s">
        <v>2</v>
      </c>
      <c r="T46" s="4"/>
    </row>
    <row r="47" spans="1:22" x14ac:dyDescent="0.25">
      <c r="A47" s="79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5"/>
      <c r="Q47" s="5"/>
      <c r="R47" s="5"/>
      <c r="S47" s="5"/>
      <c r="T47" s="6"/>
    </row>
  </sheetData>
  <mergeCells count="26">
    <mergeCell ref="A47:O47"/>
    <mergeCell ref="A45:D45"/>
    <mergeCell ref="I6:I7"/>
    <mergeCell ref="J6:J7"/>
    <mergeCell ref="K6:K7"/>
    <mergeCell ref="L6:L7"/>
    <mergeCell ref="M6:M7"/>
    <mergeCell ref="N6:N7"/>
    <mergeCell ref="A6:A7"/>
    <mergeCell ref="G6:G7"/>
    <mergeCell ref="H6:H7"/>
    <mergeCell ref="C6:C7"/>
    <mergeCell ref="D6:D7"/>
    <mergeCell ref="F6:F7"/>
    <mergeCell ref="A1:G1"/>
    <mergeCell ref="A2:G2"/>
    <mergeCell ref="A3:T3"/>
    <mergeCell ref="A4:T4"/>
    <mergeCell ref="A5:T5"/>
    <mergeCell ref="V6:V7"/>
    <mergeCell ref="P6:P7"/>
    <mergeCell ref="Q6:Q7"/>
    <mergeCell ref="B6:B7"/>
    <mergeCell ref="R6:R7"/>
    <mergeCell ref="T6:T7"/>
    <mergeCell ref="E6:E7"/>
  </mergeCells>
  <pageMargins left="0.59027779999999996" right="0.59027779999999996" top="0.59027779999999996" bottom="0.59027779999999996" header="0.39374999999999999" footer="0.39374999999999999"/>
  <pageSetup paperSize="9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A9B2B08-6E00-4F47-9B5D-9987B169388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40204810800000100137</vt:lpstr>
      <vt:lpstr>'40204810800000100137'!Заголовки_для_печати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cp:lastPrinted>2020-04-20T12:00:56Z</cp:lastPrinted>
  <dcterms:created xsi:type="dcterms:W3CDTF">2019-04-12T12:43:32Z</dcterms:created>
  <dcterms:modified xsi:type="dcterms:W3CDTF">2020-04-20T12:01:17Z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15_08_53)(4).xlsx</vt:lpwstr>
  </property>
  <property fmtid="{D5CDD505-2E9C-101B-9397-08002B2CF9AE}" pid="3" name="Название отчета">
    <vt:lpwstr>Вариант (новый от 18.01.2018 15_08_53)(4).xlsx</vt:lpwstr>
  </property>
  <property fmtid="{D5CDD505-2E9C-101B-9397-08002B2CF9AE}" pid="4" name="Версия клиента">
    <vt:lpwstr>19.1.8.1300</vt:lpwstr>
  </property>
  <property fmtid="{D5CDD505-2E9C-101B-9397-08002B2CF9AE}" pid="5" name="Версия базы">
    <vt:lpwstr>19.1.1524.338432732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budget_allfo_2019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</vt:lpwstr>
  </property>
  <property fmtid="{D5CDD505-2E9C-101B-9397-08002B2CF9AE}" pid="11" name="Локальная база">
    <vt:lpwstr>используется</vt:lpwstr>
  </property>
</Properties>
</file>